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54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27" i="1" l="1"/>
  <c r="E227" i="1" s="1"/>
  <c r="E185" i="1"/>
  <c r="C190" i="1"/>
  <c r="E190" i="1" s="1"/>
  <c r="C192" i="1"/>
  <c r="E192" i="1" s="1"/>
  <c r="C185" i="1"/>
  <c r="E163" i="1"/>
  <c r="C163" i="1"/>
  <c r="K39" i="1"/>
  <c r="C232" i="1" s="1"/>
  <c r="E232" i="1" s="1"/>
  <c r="J39" i="1"/>
  <c r="C191" i="1" s="1"/>
  <c r="E191" i="1" s="1"/>
  <c r="K38" i="1" l="1"/>
  <c r="C231" i="1" s="1"/>
  <c r="E231" i="1" s="1"/>
  <c r="F40" i="1"/>
  <c r="C155" i="1" s="1"/>
  <c r="E155" i="1" s="1"/>
  <c r="K40" i="1"/>
  <c r="C233" i="1" s="1"/>
  <c r="E233" i="1" s="1"/>
  <c r="J35" i="1"/>
  <c r="C187" i="1" s="1"/>
  <c r="E187" i="1" s="1"/>
  <c r="J34" i="1"/>
  <c r="C186" i="1" s="1"/>
  <c r="E186" i="1" s="1"/>
  <c r="F27" i="1"/>
  <c r="C142" i="1" s="1"/>
  <c r="E142" i="1" s="1"/>
  <c r="J26" i="1"/>
  <c r="C178" i="1" s="1"/>
  <c r="E178" i="1" s="1"/>
  <c r="K25" i="1"/>
  <c r="C218" i="1" s="1"/>
  <c r="E218" i="1" s="1"/>
  <c r="J25" i="1"/>
  <c r="C177" i="1" s="1"/>
  <c r="E177" i="1" s="1"/>
  <c r="K26" i="1"/>
  <c r="C219" i="1" s="1"/>
  <c r="E219" i="1" s="1"/>
  <c r="K17" i="1"/>
  <c r="C210" i="1" s="1"/>
  <c r="E210" i="1" s="1"/>
  <c r="J17" i="1"/>
  <c r="C169" i="1" s="1"/>
  <c r="E169" i="1" s="1"/>
  <c r="F11" i="1"/>
  <c r="C126" i="1" s="1"/>
  <c r="E126" i="1" s="1"/>
  <c r="E11" i="1"/>
  <c r="C89" i="1" s="1"/>
  <c r="E89" i="1" s="1"/>
  <c r="C11" i="1"/>
  <c r="C49" i="1" s="1"/>
  <c r="K41" i="1" l="1"/>
  <c r="C234" i="1" s="1"/>
  <c r="E234" i="1" s="1"/>
  <c r="J27" i="1"/>
  <c r="C179" i="1" s="1"/>
  <c r="E179" i="1" s="1"/>
  <c r="K19" i="1"/>
  <c r="C212" i="1" s="1"/>
  <c r="E212" i="1" s="1"/>
  <c r="J19" i="1"/>
  <c r="J14" i="1"/>
  <c r="C166" i="1" s="1"/>
  <c r="E166" i="1" s="1"/>
  <c r="F14" i="1"/>
  <c r="E27" i="1"/>
  <c r="C105" i="1" s="1"/>
  <c r="E105" i="1" s="1"/>
  <c r="C27" i="1"/>
  <c r="C65" i="1" s="1"/>
  <c r="E65" i="1" s="1"/>
  <c r="J41" i="1" l="1"/>
  <c r="C193" i="1" s="1"/>
  <c r="E193" i="1" s="1"/>
  <c r="C171" i="1"/>
  <c r="E171" i="1" s="1"/>
  <c r="F17" i="1"/>
  <c r="C129" i="1"/>
  <c r="E129" i="1" s="1"/>
  <c r="E14" i="1"/>
  <c r="K27" i="1"/>
  <c r="C220" i="1" s="1"/>
  <c r="E220" i="1" s="1"/>
  <c r="C14" i="1"/>
  <c r="F41" i="1"/>
  <c r="C156" i="1" s="1"/>
  <c r="E156" i="1" s="1"/>
  <c r="E49" i="1"/>
  <c r="L38" i="1"/>
  <c r="L35" i="1"/>
  <c r="L34" i="1"/>
  <c r="L33" i="1"/>
  <c r="F19" i="1" l="1"/>
  <c r="C134" i="1" s="1"/>
  <c r="E134" i="1" s="1"/>
  <c r="C132" i="1"/>
  <c r="E132" i="1" s="1"/>
  <c r="E41" i="1"/>
  <c r="C119" i="1" s="1"/>
  <c r="E119" i="1" s="1"/>
  <c r="C92" i="1"/>
  <c r="E92" i="1" s="1"/>
  <c r="E17" i="1"/>
  <c r="C41" i="1"/>
  <c r="C17" i="1"/>
  <c r="L40" i="1"/>
  <c r="L11" i="1"/>
  <c r="E79" i="1" l="1"/>
  <c r="C79" i="1"/>
  <c r="C19" i="1"/>
  <c r="C55" i="1"/>
  <c r="E55" i="1"/>
  <c r="E19" i="1"/>
  <c r="C97" i="1" s="1"/>
  <c r="E97" i="1" s="1"/>
  <c r="C95" i="1"/>
  <c r="E95" i="1" s="1"/>
  <c r="L41" i="1"/>
  <c r="L26" i="1"/>
  <c r="L25" i="1"/>
  <c r="L14" i="1"/>
  <c r="E57" i="1" l="1"/>
  <c r="C57" i="1"/>
  <c r="L27" i="1"/>
  <c r="L17" i="1"/>
  <c r="L19" i="1"/>
  <c r="L39" i="1" l="1"/>
</calcChain>
</file>

<file path=xl/sharedStrings.xml><?xml version="1.0" encoding="utf-8"?>
<sst xmlns="http://schemas.openxmlformats.org/spreadsheetml/2006/main" count="364" uniqueCount="83">
  <si>
    <t>Уголь</t>
  </si>
  <si>
    <t>Сырая нефть</t>
  </si>
  <si>
    <t>Нефтепродукты</t>
  </si>
  <si>
    <t>Природный газ</t>
  </si>
  <si>
    <t>Прочее твердое топливо</t>
  </si>
  <si>
    <t>Гидроэнергия и НВИЭ</t>
  </si>
  <si>
    <t>Атомная энергия</t>
  </si>
  <si>
    <t>Электрическая энергия</t>
  </si>
  <si>
    <t>Тепловая энергия</t>
  </si>
  <si>
    <t>Всего</t>
  </si>
  <si>
    <t>Производство энергетических ресурсов</t>
  </si>
  <si>
    <t>Ввоз</t>
  </si>
  <si>
    <t>Вывоз</t>
  </si>
  <si>
    <t>Изменение запасов</t>
  </si>
  <si>
    <t>Потребление первичной энергии</t>
  </si>
  <si>
    <t>Статистическое расхождение</t>
  </si>
  <si>
    <t>Производство электрической энергии</t>
  </si>
  <si>
    <t>Производство тепловой энергии</t>
  </si>
  <si>
    <t>Теплоэлектростанции</t>
  </si>
  <si>
    <t>Котельные</t>
  </si>
  <si>
    <t>Электрокотельные и теплоутилизационные установки</t>
  </si>
  <si>
    <t>Переработка нефти</t>
  </si>
  <si>
    <t>Переработка газа</t>
  </si>
  <si>
    <t>Обогащение угля</t>
  </si>
  <si>
    <t>Собственные нужды</t>
  </si>
  <si>
    <t>Потери при передаче</t>
  </si>
  <si>
    <t>Конечное потребление энергетических ресурсов</t>
  </si>
  <si>
    <t>Сельское хозяйство, рыболовство и рыбоводство</t>
  </si>
  <si>
    <t>Промышленность</t>
  </si>
  <si>
    <t>Продукт 1</t>
  </si>
  <si>
    <t>Строительство</t>
  </si>
  <si>
    <t>Транспорт и связь</t>
  </si>
  <si>
    <t>Железнодорожный</t>
  </si>
  <si>
    <t>Трубопроводный</t>
  </si>
  <si>
    <t>Автомобильный</t>
  </si>
  <si>
    <t>Сфера услуг</t>
  </si>
  <si>
    <t>Население</t>
  </si>
  <si>
    <t>Строки топливно-энергетического баланса</t>
  </si>
  <si>
    <t>Номер строк баланса</t>
  </si>
  <si>
    <t>Электрокотельные и тепло-утилизационные установки</t>
  </si>
  <si>
    <t>Виды топливно-энергетических ресурсов</t>
  </si>
  <si>
    <t>Единицы измерения</t>
  </si>
  <si>
    <t>Коэффициенты пересчета в условное топливо</t>
  </si>
  <si>
    <t>Уголь каменный</t>
  </si>
  <si>
    <t>тонн</t>
  </si>
  <si>
    <t>8.1</t>
  </si>
  <si>
    <t>8.2</t>
  </si>
  <si>
    <t>8.3</t>
  </si>
  <si>
    <t>9.1</t>
  </si>
  <si>
    <t>9.2</t>
  </si>
  <si>
    <t>9.3</t>
  </si>
  <si>
    <t>14.1</t>
  </si>
  <si>
    <t>16.1</t>
  </si>
  <si>
    <t>16.2</t>
  </si>
  <si>
    <t>16.3</t>
  </si>
  <si>
    <t>города Оби Новосибирской области</t>
  </si>
  <si>
    <t>17</t>
  </si>
  <si>
    <t>19</t>
  </si>
  <si>
    <t>18</t>
  </si>
  <si>
    <t>уголь</t>
  </si>
  <si>
    <t>тыс. кВт/ч</t>
  </si>
  <si>
    <t>тыс.м3</t>
  </si>
  <si>
    <t>Гкал</t>
  </si>
  <si>
    <t>(в тоннах условного топлива)</t>
  </si>
  <si>
    <t>Прочий</t>
  </si>
  <si>
    <t>16.4</t>
  </si>
  <si>
    <t xml:space="preserve">ПРИЛОЖЕНИЕ </t>
  </si>
  <si>
    <t>к постановлению администрации города Оби</t>
  </si>
  <si>
    <t>№ п.п.</t>
  </si>
  <si>
    <t>Наименование</t>
  </si>
  <si>
    <t>Топливно-энергетический баланс за 2021 год</t>
  </si>
  <si>
    <t xml:space="preserve">муниципального образования города Обь Новосибирской области </t>
  </si>
  <si>
    <t>Преобразование энергетических ресурсов</t>
  </si>
  <si>
    <t>Прочая промышленность</t>
  </si>
  <si>
    <t>Использование ТЭР в качестве сырья и на нетопливные нужды</t>
  </si>
  <si>
    <t>Продукт 2</t>
  </si>
  <si>
    <t>14.2</t>
  </si>
  <si>
    <t>Отчетный год</t>
  </si>
  <si>
    <t>Прогнозный год</t>
  </si>
  <si>
    <t>Вид ТЭР</t>
  </si>
  <si>
    <t xml:space="preserve">Однопродуктовый топливно-энергетический баланс </t>
  </si>
  <si>
    <t>Коэффициенты перевода в тонны условного топлива</t>
  </si>
  <si>
    <t>Новосибирской области от 09.08.2022 г. № 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</si>
</sst>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rgb="FF22272F"/>
      <name val="Times New Roman"/>
      <family val="1"/>
      <charset val="204"/>
    </font>
    <font>
      <b/>
      <sz val="15"/>
      <color rgb="FF2227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464C55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rgb="FF464C55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4"/>
      <color rgb="FF22272F"/>
      <name val="Times New Roman"/>
      <family val="1"/>
      <charset val="204"/>
    </font>
    <font>
      <sz val="14"/>
      <color rgb="FF22272F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464C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8" fillId="2" borderId="4" xfId="1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/>
    <xf numFmtId="1" fontId="3" fillId="2" borderId="0" xfId="0" applyNumberFormat="1" applyFont="1" applyFill="1"/>
    <xf numFmtId="0" fontId="2" fillId="2" borderId="0" xfId="0" applyFont="1" applyFill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" fontId="3" fillId="2" borderId="0" xfId="0" applyNumberFormat="1" applyFont="1" applyFill="1" applyBorder="1"/>
    <xf numFmtId="49" fontId="5" fillId="2" borderId="8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3" fontId="13" fillId="2" borderId="11" xfId="0" applyNumberFormat="1" applyFont="1" applyFill="1" applyBorder="1" applyAlignment="1">
      <alignment horizontal="center" vertical="center" wrapText="1"/>
    </xf>
    <xf numFmtId="3" fontId="13" fillId="2" borderId="9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14" fontId="10" fillId="2" borderId="0" xfId="0" applyNumberFormat="1" applyFont="1" applyFill="1" applyAlignment="1">
      <alignment horizontal="center" vertical="center" wrapText="1"/>
    </xf>
    <xf numFmtId="0" fontId="0" fillId="0" borderId="0" xfId="0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5"/>
  <sheetViews>
    <sheetView tabSelected="1" workbookViewId="0">
      <selection activeCell="G3" sqref="G3"/>
    </sheetView>
  </sheetViews>
  <sheetFormatPr defaultRowHeight="15" x14ac:dyDescent="0.25"/>
  <cols>
    <col min="1" max="1" width="20.140625" style="1" customWidth="1"/>
    <col min="2" max="2" width="10" style="2" customWidth="1"/>
    <col min="3" max="3" width="9.42578125" style="1" customWidth="1"/>
    <col min="4" max="4" width="11.140625" style="2" customWidth="1"/>
    <col min="5" max="5" width="9.5703125" style="2" customWidth="1"/>
    <col min="6" max="6" width="8.42578125" style="1" customWidth="1"/>
    <col min="7" max="7" width="8.85546875" style="1" customWidth="1"/>
    <col min="8" max="8" width="8" style="1" customWidth="1"/>
    <col min="9" max="9" width="7.140625" style="1" customWidth="1"/>
    <col min="10" max="11" width="10.28515625" style="1" customWidth="1"/>
    <col min="12" max="12" width="12.5703125" style="1" customWidth="1"/>
    <col min="13" max="16384" width="9.140625" style="1"/>
  </cols>
  <sheetData>
    <row r="1" spans="1:12" ht="18.75" customHeight="1" x14ac:dyDescent="0.3">
      <c r="G1" s="58" t="s">
        <v>66</v>
      </c>
      <c r="H1" s="58"/>
      <c r="I1" s="58"/>
      <c r="J1" s="41"/>
    </row>
    <row r="2" spans="1:12" ht="18.75" x14ac:dyDescent="0.3">
      <c r="G2" s="41" t="s">
        <v>67</v>
      </c>
      <c r="I2" s="41"/>
      <c r="J2" s="41"/>
      <c r="K2" s="42"/>
      <c r="L2" s="42"/>
    </row>
    <row r="3" spans="1:12" ht="18.75" x14ac:dyDescent="0.3">
      <c r="G3" s="41" t="s">
        <v>82</v>
      </c>
      <c r="I3" s="41"/>
      <c r="J3" s="75">
        <v>44782</v>
      </c>
      <c r="K3" s="76"/>
      <c r="L3" s="76"/>
    </row>
    <row r="4" spans="1:12" ht="18.75" x14ac:dyDescent="0.3">
      <c r="G4" s="41"/>
      <c r="I4" s="41"/>
      <c r="J4" s="41"/>
      <c r="K4" s="42"/>
      <c r="L4" s="42"/>
    </row>
    <row r="5" spans="1:12" ht="21.75" customHeight="1" x14ac:dyDescent="0.25">
      <c r="A5" s="56" t="s">
        <v>70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22.5" customHeight="1" x14ac:dyDescent="0.25">
      <c r="A6" s="56" t="s">
        <v>71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15.75" thickBot="1" x14ac:dyDescent="0.3">
      <c r="A7" s="3"/>
      <c r="J7" s="1" t="s">
        <v>63</v>
      </c>
    </row>
    <row r="8" spans="1:12" ht="71.25" customHeight="1" thickBot="1" x14ac:dyDescent="0.3">
      <c r="A8" s="4" t="s">
        <v>69</v>
      </c>
      <c r="B8" s="5" t="s">
        <v>68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  <c r="L8" s="6" t="s">
        <v>9</v>
      </c>
    </row>
    <row r="9" spans="1:12" ht="16.5" thickBot="1" x14ac:dyDescent="0.3">
      <c r="A9" s="7"/>
      <c r="B9" s="8"/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</row>
    <row r="10" spans="1:12" ht="48" customHeight="1" thickBot="1" x14ac:dyDescent="0.3">
      <c r="A10" s="44" t="s">
        <v>10</v>
      </c>
      <c r="B10" s="11">
        <v>1</v>
      </c>
      <c r="C10" s="12"/>
      <c r="D10" s="13"/>
      <c r="E10" s="13"/>
      <c r="F10" s="13"/>
      <c r="G10" s="13"/>
      <c r="H10" s="13"/>
      <c r="I10" s="13"/>
      <c r="J10" s="14"/>
      <c r="K10" s="14"/>
      <c r="L10" s="13"/>
    </row>
    <row r="11" spans="1:12" ht="16.5" thickBot="1" x14ac:dyDescent="0.3">
      <c r="A11" s="10" t="s">
        <v>11</v>
      </c>
      <c r="B11" s="11">
        <v>2</v>
      </c>
      <c r="C11" s="13">
        <f>1576*C238</f>
        <v>1210.3679999999999</v>
      </c>
      <c r="D11" s="13"/>
      <c r="E11" s="13">
        <f>36.07*C239</f>
        <v>51.580100000000002</v>
      </c>
      <c r="F11" s="13">
        <f>29673.55*C240</f>
        <v>34243.276699999995</v>
      </c>
      <c r="G11" s="14"/>
      <c r="H11" s="14"/>
      <c r="I11" s="14"/>
      <c r="J11" s="13">
        <v>40773</v>
      </c>
      <c r="K11" s="14"/>
      <c r="L11" s="13">
        <f>C11+D11+E11+F11+G11+H11+I11+J11+K11</f>
        <v>76278.224799999996</v>
      </c>
    </row>
    <row r="12" spans="1:12" ht="16.5" thickBot="1" x14ac:dyDescent="0.3">
      <c r="A12" s="10" t="s">
        <v>12</v>
      </c>
      <c r="B12" s="11">
        <v>3</v>
      </c>
      <c r="C12" s="12"/>
      <c r="D12" s="13"/>
      <c r="E12" s="13"/>
      <c r="F12" s="13"/>
      <c r="G12" s="14"/>
      <c r="H12" s="14"/>
      <c r="I12" s="14"/>
      <c r="J12" s="13"/>
      <c r="K12" s="14"/>
      <c r="L12" s="13"/>
    </row>
    <row r="13" spans="1:12" ht="23.25" customHeight="1" thickBot="1" x14ac:dyDescent="0.3">
      <c r="A13" s="10" t="s">
        <v>13</v>
      </c>
      <c r="B13" s="11">
        <v>4</v>
      </c>
      <c r="C13" s="13"/>
      <c r="D13" s="13"/>
      <c r="E13" s="13"/>
      <c r="F13" s="13"/>
      <c r="G13" s="14"/>
      <c r="H13" s="14"/>
      <c r="I13" s="14"/>
      <c r="J13" s="14"/>
      <c r="K13" s="14"/>
      <c r="L13" s="13"/>
    </row>
    <row r="14" spans="1:12" ht="30.75" customHeight="1" thickBot="1" x14ac:dyDescent="0.3">
      <c r="A14" s="10" t="s">
        <v>14</v>
      </c>
      <c r="B14" s="11">
        <v>5</v>
      </c>
      <c r="C14" s="13">
        <f>C11</f>
        <v>1210.3679999999999</v>
      </c>
      <c r="D14" s="13"/>
      <c r="E14" s="13">
        <f>E11</f>
        <v>51.580100000000002</v>
      </c>
      <c r="F14" s="13">
        <f>F11</f>
        <v>34243.276699999995</v>
      </c>
      <c r="G14" s="13"/>
      <c r="H14" s="13"/>
      <c r="I14" s="13"/>
      <c r="J14" s="13">
        <f>J11</f>
        <v>40773</v>
      </c>
      <c r="K14" s="13"/>
      <c r="L14" s="13">
        <f>C14+D14+E14+F14+G14+H14+I14+J14+K14</f>
        <v>76278.224799999996</v>
      </c>
    </row>
    <row r="15" spans="1:12" ht="32.25" thickBot="1" x14ac:dyDescent="0.3">
      <c r="A15" s="10" t="s">
        <v>15</v>
      </c>
      <c r="B15" s="11">
        <v>6</v>
      </c>
      <c r="C15" s="13"/>
      <c r="D15" s="13"/>
      <c r="E15" s="13"/>
      <c r="F15" s="13"/>
      <c r="G15" s="13"/>
      <c r="H15" s="14"/>
      <c r="I15" s="14"/>
      <c r="J15" s="13"/>
      <c r="K15" s="13"/>
      <c r="L15" s="13"/>
    </row>
    <row r="16" spans="1:12" ht="46.5" customHeight="1" thickBot="1" x14ac:dyDescent="0.3">
      <c r="A16" s="10" t="s">
        <v>16</v>
      </c>
      <c r="B16" s="11">
        <v>7</v>
      </c>
      <c r="C16" s="13"/>
      <c r="D16" s="13"/>
      <c r="E16" s="13"/>
      <c r="F16" s="13"/>
      <c r="G16" s="13"/>
      <c r="H16" s="13"/>
      <c r="I16" s="13"/>
      <c r="J16" s="13"/>
      <c r="K16" s="14"/>
      <c r="L16" s="13"/>
    </row>
    <row r="17" spans="1:15" ht="32.25" thickBot="1" x14ac:dyDescent="0.3">
      <c r="A17" s="10" t="s">
        <v>17</v>
      </c>
      <c r="B17" s="11">
        <v>8</v>
      </c>
      <c r="C17" s="13">
        <f>-C14</f>
        <v>-1210.3679999999999</v>
      </c>
      <c r="D17" s="13"/>
      <c r="E17" s="13">
        <f>-E14</f>
        <v>-51.580100000000002</v>
      </c>
      <c r="F17" s="13">
        <f>-F14</f>
        <v>-34243.276699999995</v>
      </c>
      <c r="G17" s="13"/>
      <c r="H17" s="13"/>
      <c r="I17" s="13"/>
      <c r="J17" s="13">
        <f>-8125.44*C241</f>
        <v>-999.4291199999999</v>
      </c>
      <c r="K17" s="13">
        <f>223808.52*C242</f>
        <v>33257.946071999999</v>
      </c>
      <c r="L17" s="13">
        <f>C17+D17+E17+F17+G17+H17+I17+J17+K17</f>
        <v>-3246.7078479999982</v>
      </c>
    </row>
    <row r="18" spans="1:15" ht="31.5" customHeight="1" thickBot="1" x14ac:dyDescent="0.3">
      <c r="A18" s="10" t="s">
        <v>18</v>
      </c>
      <c r="B18" s="15" t="s">
        <v>45</v>
      </c>
      <c r="C18" s="13"/>
      <c r="D18" s="13"/>
      <c r="E18" s="13"/>
      <c r="F18" s="13"/>
      <c r="G18" s="13"/>
      <c r="H18" s="14"/>
      <c r="I18" s="14"/>
      <c r="J18" s="13"/>
      <c r="K18" s="13"/>
      <c r="L18" s="13"/>
    </row>
    <row r="19" spans="1:15" ht="21.75" customHeight="1" thickBot="1" x14ac:dyDescent="0.3">
      <c r="A19" s="10" t="s">
        <v>19</v>
      </c>
      <c r="B19" s="15" t="s">
        <v>46</v>
      </c>
      <c r="C19" s="13">
        <f>C17</f>
        <v>-1210.3679999999999</v>
      </c>
      <c r="D19" s="13"/>
      <c r="E19" s="13">
        <f>E17</f>
        <v>-51.580100000000002</v>
      </c>
      <c r="F19" s="13">
        <f>F17</f>
        <v>-34243.276699999995</v>
      </c>
      <c r="G19" s="13"/>
      <c r="H19" s="13"/>
      <c r="I19" s="13"/>
      <c r="J19" s="13">
        <f>J17</f>
        <v>-999.4291199999999</v>
      </c>
      <c r="K19" s="13">
        <f>K17</f>
        <v>33257.946071999999</v>
      </c>
      <c r="L19" s="13">
        <f>C19+D19+E19+F19+G19+H19+I19+J19+K19</f>
        <v>-3246.7078479999982</v>
      </c>
    </row>
    <row r="20" spans="1:15" ht="69" customHeight="1" thickBot="1" x14ac:dyDescent="0.3">
      <c r="A20" s="10" t="s">
        <v>20</v>
      </c>
      <c r="B20" s="15" t="s">
        <v>47</v>
      </c>
      <c r="C20" s="14"/>
      <c r="D20" s="14"/>
      <c r="E20" s="14"/>
      <c r="F20" s="14"/>
      <c r="G20" s="14"/>
      <c r="H20" s="14"/>
      <c r="I20" s="14"/>
      <c r="J20" s="13"/>
      <c r="K20" s="13"/>
      <c r="L20" s="13"/>
    </row>
    <row r="21" spans="1:15" ht="48" customHeight="1" thickBot="1" x14ac:dyDescent="0.3">
      <c r="A21" s="44" t="s">
        <v>72</v>
      </c>
      <c r="B21" s="15">
        <v>9</v>
      </c>
      <c r="C21" s="13"/>
      <c r="D21" s="13"/>
      <c r="E21" s="13"/>
      <c r="F21" s="13"/>
      <c r="G21" s="13"/>
      <c r="H21" s="14"/>
      <c r="I21" s="14"/>
      <c r="J21" s="13"/>
      <c r="K21" s="13"/>
      <c r="L21" s="13"/>
    </row>
    <row r="22" spans="1:15" ht="27" customHeight="1" thickBot="1" x14ac:dyDescent="0.3">
      <c r="A22" s="10" t="s">
        <v>21</v>
      </c>
      <c r="B22" s="15" t="s">
        <v>48</v>
      </c>
      <c r="C22" s="13"/>
      <c r="D22" s="13"/>
      <c r="E22" s="13"/>
      <c r="F22" s="13"/>
      <c r="G22" s="13"/>
      <c r="H22" s="14"/>
      <c r="I22" s="14"/>
      <c r="J22" s="13"/>
      <c r="K22" s="13"/>
      <c r="L22" s="13"/>
    </row>
    <row r="23" spans="1:15" ht="16.5" thickBot="1" x14ac:dyDescent="0.3">
      <c r="A23" s="10" t="s">
        <v>22</v>
      </c>
      <c r="B23" s="15" t="s">
        <v>49</v>
      </c>
      <c r="C23" s="13"/>
      <c r="D23" s="13"/>
      <c r="E23" s="13"/>
      <c r="F23" s="13"/>
      <c r="G23" s="13"/>
      <c r="H23" s="14"/>
      <c r="I23" s="14"/>
      <c r="J23" s="13"/>
      <c r="K23" s="13"/>
      <c r="L23" s="13"/>
    </row>
    <row r="24" spans="1:15" ht="16.5" thickBot="1" x14ac:dyDescent="0.3">
      <c r="A24" s="10" t="s">
        <v>23</v>
      </c>
      <c r="B24" s="15" t="s">
        <v>50</v>
      </c>
      <c r="C24" s="13"/>
      <c r="D24" s="13"/>
      <c r="E24" s="13"/>
      <c r="F24" s="13"/>
      <c r="G24" s="13"/>
      <c r="H24" s="14"/>
      <c r="I24" s="14"/>
      <c r="J24" s="13"/>
      <c r="K24" s="13"/>
      <c r="L24" s="13"/>
    </row>
    <row r="25" spans="1:15" ht="32.25" thickBot="1" x14ac:dyDescent="0.3">
      <c r="A25" s="10" t="s">
        <v>24</v>
      </c>
      <c r="B25" s="15">
        <v>10</v>
      </c>
      <c r="C25" s="13"/>
      <c r="D25" s="13"/>
      <c r="E25" s="13"/>
      <c r="F25" s="13"/>
      <c r="G25" s="14"/>
      <c r="H25" s="14"/>
      <c r="I25" s="14"/>
      <c r="J25" s="13">
        <f>-22290*C241</f>
        <v>-2741.67</v>
      </c>
      <c r="K25" s="13">
        <f>-12555.17*C242</f>
        <v>-1865.6982620000001</v>
      </c>
      <c r="L25" s="13">
        <f>C25+D25+E25+F25+G25+H25+I25+J25+K25</f>
        <v>-4607.368262</v>
      </c>
    </row>
    <row r="26" spans="1:15" ht="45" customHeight="1" thickBot="1" x14ac:dyDescent="0.3">
      <c r="A26" s="10" t="s">
        <v>25</v>
      </c>
      <c r="B26" s="15">
        <v>11</v>
      </c>
      <c r="C26" s="13"/>
      <c r="D26" s="13"/>
      <c r="E26" s="13"/>
      <c r="F26" s="13"/>
      <c r="G26" s="14"/>
      <c r="H26" s="14"/>
      <c r="I26" s="14"/>
      <c r="J26" s="13">
        <f>-1961*C241</f>
        <v>-241.203</v>
      </c>
      <c r="K26" s="13">
        <f>-21896.92*C242</f>
        <v>-3253.8823120000002</v>
      </c>
      <c r="L26" s="13">
        <f>C26+D26+E26+F26+G26+H26+I26+J26+K26</f>
        <v>-3495.0853120000002</v>
      </c>
    </row>
    <row r="27" spans="1:15" ht="66" customHeight="1" thickBot="1" x14ac:dyDescent="0.3">
      <c r="A27" s="44" t="s">
        <v>26</v>
      </c>
      <c r="B27" s="15">
        <v>12</v>
      </c>
      <c r="C27" s="13">
        <f>C11</f>
        <v>1210.3679999999999</v>
      </c>
      <c r="D27" s="13"/>
      <c r="E27" s="13">
        <f t="shared" ref="E27:J27" si="0">E11</f>
        <v>51.580100000000002</v>
      </c>
      <c r="F27" s="13">
        <f>29673.55*C240</f>
        <v>34243.276699999995</v>
      </c>
      <c r="G27" s="13"/>
      <c r="H27" s="13"/>
      <c r="I27" s="13"/>
      <c r="J27" s="13">
        <f t="shared" si="0"/>
        <v>40773</v>
      </c>
      <c r="K27" s="13">
        <f>K19+K25+K26</f>
        <v>28138.365497999996</v>
      </c>
      <c r="L27" s="13">
        <f>C27+D27+E27+F27+G27+H27+I27+J27+K27</f>
        <v>104416.590298</v>
      </c>
      <c r="M27" s="29"/>
      <c r="N27" s="29"/>
      <c r="O27" s="29"/>
    </row>
    <row r="28" spans="1:15" ht="66" customHeight="1" thickBot="1" x14ac:dyDescent="0.3">
      <c r="A28" s="10" t="s">
        <v>27</v>
      </c>
      <c r="B28" s="15">
        <v>13</v>
      </c>
      <c r="C28" s="13"/>
      <c r="D28" s="13"/>
      <c r="E28" s="13"/>
      <c r="F28" s="13"/>
      <c r="G28" s="13"/>
      <c r="H28" s="14"/>
      <c r="I28" s="14"/>
      <c r="J28" s="13"/>
      <c r="K28" s="13"/>
      <c r="L28" s="13"/>
    </row>
    <row r="29" spans="1:15" ht="23.25" customHeight="1" thickBot="1" x14ac:dyDescent="0.3">
      <c r="A29" s="10" t="s">
        <v>28</v>
      </c>
      <c r="B29" s="15">
        <v>14</v>
      </c>
      <c r="C29" s="13"/>
      <c r="D29" s="13"/>
      <c r="E29" s="13"/>
      <c r="F29" s="13"/>
      <c r="G29" s="13"/>
      <c r="H29" s="14"/>
      <c r="I29" s="14"/>
      <c r="J29" s="13"/>
      <c r="K29" s="13"/>
      <c r="L29" s="13"/>
    </row>
    <row r="30" spans="1:15" ht="20.25" customHeight="1" thickBot="1" x14ac:dyDescent="0.3">
      <c r="A30" s="10" t="s">
        <v>29</v>
      </c>
      <c r="B30" s="15" t="s">
        <v>51</v>
      </c>
      <c r="C30" s="13"/>
      <c r="D30" s="13"/>
      <c r="E30" s="13"/>
      <c r="F30" s="13"/>
      <c r="G30" s="13"/>
      <c r="H30" s="14"/>
      <c r="I30" s="14"/>
      <c r="J30" s="13"/>
      <c r="K30" s="13"/>
      <c r="L30" s="13"/>
    </row>
    <row r="31" spans="1:15" ht="20.25" customHeight="1" thickBot="1" x14ac:dyDescent="0.3">
      <c r="A31" s="10" t="s">
        <v>75</v>
      </c>
      <c r="B31" s="15" t="s">
        <v>76</v>
      </c>
      <c r="C31" s="13"/>
      <c r="D31" s="13"/>
      <c r="E31" s="13"/>
      <c r="F31" s="13"/>
      <c r="G31" s="13"/>
      <c r="H31" s="14"/>
      <c r="I31" s="14"/>
      <c r="J31" s="13"/>
      <c r="K31" s="13"/>
      <c r="L31" s="13"/>
    </row>
    <row r="32" spans="1:15" ht="36" customHeight="1" thickBot="1" x14ac:dyDescent="0.3">
      <c r="A32" s="10" t="s">
        <v>73</v>
      </c>
      <c r="B32" s="15"/>
      <c r="C32" s="13"/>
      <c r="D32" s="13"/>
      <c r="E32" s="13"/>
      <c r="F32" s="13"/>
      <c r="G32" s="13"/>
      <c r="H32" s="14"/>
      <c r="I32" s="14"/>
      <c r="J32" s="13"/>
      <c r="K32" s="13"/>
      <c r="L32" s="13"/>
    </row>
    <row r="33" spans="1:13" ht="16.5" thickBot="1" x14ac:dyDescent="0.3">
      <c r="A33" s="10" t="s">
        <v>30</v>
      </c>
      <c r="B33" s="15">
        <v>15</v>
      </c>
      <c r="C33" s="13"/>
      <c r="D33" s="13"/>
      <c r="E33" s="13"/>
      <c r="F33" s="13"/>
      <c r="G33" s="13"/>
      <c r="H33" s="14"/>
      <c r="I33" s="14"/>
      <c r="J33" s="13">
        <v>198</v>
      </c>
      <c r="K33" s="13"/>
      <c r="L33" s="13">
        <f t="shared" ref="L33:L41" si="1">C33+D33+E33+F33+G33+H33+I33+J33+K33</f>
        <v>198</v>
      </c>
      <c r="M33" s="30"/>
    </row>
    <row r="34" spans="1:13" ht="16.5" thickBot="1" x14ac:dyDescent="0.3">
      <c r="A34" s="10" t="s">
        <v>31</v>
      </c>
      <c r="B34" s="15">
        <v>16</v>
      </c>
      <c r="C34" s="13"/>
      <c r="D34" s="13"/>
      <c r="E34" s="13"/>
      <c r="F34" s="13"/>
      <c r="G34" s="13"/>
      <c r="H34" s="14"/>
      <c r="I34" s="14"/>
      <c r="J34" s="13">
        <f>12103</f>
        <v>12103</v>
      </c>
      <c r="K34" s="13">
        <v>3918</v>
      </c>
      <c r="L34" s="13">
        <f t="shared" si="1"/>
        <v>16021</v>
      </c>
      <c r="M34" s="30"/>
    </row>
    <row r="35" spans="1:13" ht="16.5" thickBot="1" x14ac:dyDescent="0.3">
      <c r="A35" s="10" t="s">
        <v>32</v>
      </c>
      <c r="B35" s="15" t="s">
        <v>52</v>
      </c>
      <c r="C35" s="13"/>
      <c r="D35" s="13"/>
      <c r="E35" s="13"/>
      <c r="F35" s="13"/>
      <c r="G35" s="13"/>
      <c r="H35" s="14"/>
      <c r="I35" s="14"/>
      <c r="J35" s="13">
        <f>18</f>
        <v>18</v>
      </c>
      <c r="K35" s="13"/>
      <c r="L35" s="13">
        <f t="shared" si="1"/>
        <v>18</v>
      </c>
      <c r="M35" s="30"/>
    </row>
    <row r="36" spans="1:13" ht="16.5" thickBot="1" x14ac:dyDescent="0.3">
      <c r="A36" s="10" t="s">
        <v>33</v>
      </c>
      <c r="B36" s="15" t="s">
        <v>53</v>
      </c>
      <c r="C36" s="13"/>
      <c r="D36" s="13"/>
      <c r="E36" s="13"/>
      <c r="F36" s="13"/>
      <c r="G36" s="13"/>
      <c r="H36" s="14"/>
      <c r="I36" s="14"/>
      <c r="J36" s="13"/>
      <c r="K36" s="13"/>
      <c r="L36" s="13"/>
      <c r="M36" s="30"/>
    </row>
    <row r="37" spans="1:13" ht="16.5" thickBot="1" x14ac:dyDescent="0.3">
      <c r="A37" s="10" t="s">
        <v>34</v>
      </c>
      <c r="B37" s="15" t="s">
        <v>54</v>
      </c>
      <c r="C37" s="13"/>
      <c r="D37" s="13"/>
      <c r="E37" s="13"/>
      <c r="F37" s="13"/>
      <c r="G37" s="13"/>
      <c r="H37" s="14"/>
      <c r="I37" s="14"/>
      <c r="J37" s="13"/>
      <c r="K37" s="13"/>
      <c r="L37" s="13"/>
      <c r="M37" s="30"/>
    </row>
    <row r="38" spans="1:13" ht="16.5" thickBot="1" x14ac:dyDescent="0.3">
      <c r="A38" s="10" t="s">
        <v>64</v>
      </c>
      <c r="B38" s="15" t="s">
        <v>65</v>
      </c>
      <c r="C38" s="13"/>
      <c r="D38" s="13"/>
      <c r="E38" s="13"/>
      <c r="F38" s="13"/>
      <c r="G38" s="13"/>
      <c r="H38" s="14"/>
      <c r="I38" s="14"/>
      <c r="J38" s="13">
        <v>3338</v>
      </c>
      <c r="K38" s="13">
        <f>13358.33*C242</f>
        <v>1985.0478380000002</v>
      </c>
      <c r="L38" s="13">
        <f t="shared" si="1"/>
        <v>5323.0478380000004</v>
      </c>
      <c r="M38" s="30"/>
    </row>
    <row r="39" spans="1:13" ht="16.5" thickBot="1" x14ac:dyDescent="0.3">
      <c r="A39" s="10" t="s">
        <v>35</v>
      </c>
      <c r="B39" s="15" t="s">
        <v>56</v>
      </c>
      <c r="C39" s="13"/>
      <c r="D39" s="13"/>
      <c r="E39" s="13"/>
      <c r="F39" s="13"/>
      <c r="G39" s="13"/>
      <c r="H39" s="14"/>
      <c r="I39" s="14"/>
      <c r="J39" s="13">
        <f>5341+843</f>
        <v>6184</v>
      </c>
      <c r="K39" s="13">
        <f>3932+6173</f>
        <v>10105</v>
      </c>
      <c r="L39" s="13">
        <f t="shared" si="1"/>
        <v>16289</v>
      </c>
      <c r="M39" s="30"/>
    </row>
    <row r="40" spans="1:13" ht="16.5" thickBot="1" x14ac:dyDescent="0.3">
      <c r="A40" s="32" t="s">
        <v>36</v>
      </c>
      <c r="B40" s="33" t="s">
        <v>58</v>
      </c>
      <c r="C40" s="34"/>
      <c r="D40" s="34"/>
      <c r="E40" s="34"/>
      <c r="F40" s="34">
        <f>(341.187+5645.337)*C240</f>
        <v>6908.4486959999995</v>
      </c>
      <c r="G40" s="34"/>
      <c r="H40" s="35"/>
      <c r="I40" s="35"/>
      <c r="J40" s="34">
        <v>10266</v>
      </c>
      <c r="K40" s="34">
        <f>81628.51*C242</f>
        <v>12129.996585999999</v>
      </c>
      <c r="L40" s="34">
        <f t="shared" si="1"/>
        <v>29304.445282000001</v>
      </c>
      <c r="M40" s="30"/>
    </row>
    <row r="41" spans="1:13" ht="89.25" customHeight="1" thickBot="1" x14ac:dyDescent="0.3">
      <c r="A41" s="45" t="s">
        <v>74</v>
      </c>
      <c r="B41" s="38" t="s">
        <v>57</v>
      </c>
      <c r="C41" s="39">
        <f>C14</f>
        <v>1210.3679999999999</v>
      </c>
      <c r="D41" s="39"/>
      <c r="E41" s="39">
        <f>E14</f>
        <v>51.580100000000002</v>
      </c>
      <c r="F41" s="39">
        <f>F27-F40</f>
        <v>27334.828003999995</v>
      </c>
      <c r="G41" s="39"/>
      <c r="H41" s="39"/>
      <c r="I41" s="39"/>
      <c r="J41" s="39">
        <f>-J19</f>
        <v>999.4291199999999</v>
      </c>
      <c r="K41" s="39">
        <f>K14</f>
        <v>0</v>
      </c>
      <c r="L41" s="40">
        <f t="shared" si="1"/>
        <v>29596.205223999998</v>
      </c>
      <c r="M41" s="30"/>
    </row>
    <row r="42" spans="1:13" ht="12" customHeight="1" x14ac:dyDescent="0.25">
      <c r="A42" s="16"/>
      <c r="B42" s="17"/>
      <c r="C42" s="18"/>
      <c r="D42" s="18"/>
      <c r="E42" s="18"/>
      <c r="F42" s="18"/>
      <c r="G42" s="18"/>
      <c r="H42" s="19"/>
      <c r="I42" s="19"/>
      <c r="J42" s="18"/>
      <c r="K42" s="18"/>
      <c r="L42" s="18"/>
      <c r="M42" s="37"/>
    </row>
    <row r="43" spans="1:13" ht="29.25" customHeight="1" x14ac:dyDescent="0.25">
      <c r="A43" s="57" t="s">
        <v>80</v>
      </c>
      <c r="B43" s="57"/>
      <c r="C43" s="57"/>
      <c r="D43" s="57"/>
      <c r="E43" s="57"/>
      <c r="F43" s="57"/>
      <c r="G43" s="57"/>
      <c r="H43" s="36"/>
      <c r="I43" s="36"/>
      <c r="J43" s="36"/>
      <c r="K43" s="36"/>
      <c r="L43" s="36"/>
    </row>
    <row r="44" spans="1:13" ht="18" customHeight="1" x14ac:dyDescent="0.25">
      <c r="A44" s="56" t="s">
        <v>55</v>
      </c>
      <c r="B44" s="56"/>
      <c r="C44" s="56"/>
      <c r="D44" s="56"/>
      <c r="E44" s="56"/>
      <c r="F44" s="56"/>
      <c r="G44" s="56"/>
      <c r="H44" s="31"/>
      <c r="I44" s="31"/>
      <c r="J44" s="31"/>
      <c r="K44" s="31"/>
      <c r="L44" s="31"/>
    </row>
    <row r="45" spans="1:13" ht="18" customHeight="1" thickBot="1" x14ac:dyDescent="0.3">
      <c r="A45" s="43"/>
      <c r="B45" s="43"/>
      <c r="C45" s="43"/>
      <c r="D45" s="43"/>
      <c r="E45" s="43"/>
      <c r="F45" s="43"/>
      <c r="G45" s="43"/>
      <c r="H45" s="31"/>
      <c r="I45" s="31"/>
      <c r="J45" s="31"/>
      <c r="K45" s="31"/>
      <c r="L45" s="31"/>
    </row>
    <row r="46" spans="1:13" ht="15.75" thickBot="1" x14ac:dyDescent="0.3">
      <c r="A46" s="47"/>
      <c r="B46" s="48"/>
      <c r="C46" s="59" t="s">
        <v>77</v>
      </c>
      <c r="D46" s="60"/>
      <c r="E46" s="59" t="s">
        <v>78</v>
      </c>
      <c r="F46" s="60"/>
    </row>
    <row r="47" spans="1:13" ht="63.75" customHeight="1" thickBot="1" x14ac:dyDescent="0.3">
      <c r="A47" s="46" t="s">
        <v>37</v>
      </c>
      <c r="B47" s="9" t="s">
        <v>38</v>
      </c>
      <c r="C47" s="61" t="s">
        <v>79</v>
      </c>
      <c r="D47" s="62"/>
      <c r="E47" s="63" t="s">
        <v>79</v>
      </c>
      <c r="F47" s="64"/>
    </row>
    <row r="48" spans="1:13" ht="50.25" customHeight="1" thickBot="1" x14ac:dyDescent="0.3">
      <c r="A48" s="44" t="s">
        <v>10</v>
      </c>
      <c r="B48" s="9">
        <v>1</v>
      </c>
      <c r="C48" s="65" t="s">
        <v>59</v>
      </c>
      <c r="D48" s="66"/>
      <c r="E48" s="71" t="s">
        <v>59</v>
      </c>
      <c r="F48" s="72"/>
    </row>
    <row r="49" spans="1:6" ht="16.5" thickBot="1" x14ac:dyDescent="0.3">
      <c r="A49" s="10" t="s">
        <v>11</v>
      </c>
      <c r="B49" s="9">
        <v>2</v>
      </c>
      <c r="C49" s="69">
        <f>C11</f>
        <v>1210.3679999999999</v>
      </c>
      <c r="D49" s="70"/>
      <c r="E49" s="73">
        <f>C11</f>
        <v>1210.3679999999999</v>
      </c>
      <c r="F49" s="74"/>
    </row>
    <row r="50" spans="1:6" ht="16.5" thickBot="1" x14ac:dyDescent="0.3">
      <c r="A50" s="10" t="s">
        <v>12</v>
      </c>
      <c r="B50" s="49">
        <v>3</v>
      </c>
      <c r="C50" s="63"/>
      <c r="D50" s="64"/>
      <c r="E50" s="73"/>
      <c r="F50" s="74"/>
    </row>
    <row r="51" spans="1:6" ht="16.5" thickBot="1" x14ac:dyDescent="0.3">
      <c r="A51" s="10" t="s">
        <v>13</v>
      </c>
      <c r="B51" s="9">
        <v>4</v>
      </c>
      <c r="C51" s="63"/>
      <c r="D51" s="64"/>
      <c r="E51" s="73"/>
      <c r="F51" s="74"/>
    </row>
    <row r="52" spans="1:6" ht="34.5" customHeight="1" thickBot="1" x14ac:dyDescent="0.3">
      <c r="A52" s="10" t="s">
        <v>14</v>
      </c>
      <c r="B52" s="9">
        <v>5</v>
      </c>
      <c r="C52" s="63"/>
      <c r="D52" s="64"/>
      <c r="E52" s="73"/>
      <c r="F52" s="74"/>
    </row>
    <row r="53" spans="1:6" ht="40.5" customHeight="1" thickBot="1" x14ac:dyDescent="0.3">
      <c r="A53" s="10" t="s">
        <v>15</v>
      </c>
      <c r="B53" s="9">
        <v>6</v>
      </c>
      <c r="C53" s="63"/>
      <c r="D53" s="64"/>
      <c r="E53" s="73"/>
      <c r="F53" s="74"/>
    </row>
    <row r="54" spans="1:6" ht="52.5" customHeight="1" thickBot="1" x14ac:dyDescent="0.3">
      <c r="A54" s="10" t="s">
        <v>16</v>
      </c>
      <c r="B54" s="9">
        <v>7</v>
      </c>
      <c r="C54" s="63"/>
      <c r="D54" s="64"/>
      <c r="E54" s="73"/>
      <c r="F54" s="74"/>
    </row>
    <row r="55" spans="1:6" ht="41.25" customHeight="1" thickBot="1" x14ac:dyDescent="0.3">
      <c r="A55" s="10" t="s">
        <v>17</v>
      </c>
      <c r="B55" s="9">
        <v>8</v>
      </c>
      <c r="C55" s="73">
        <f>C17</f>
        <v>-1210.3679999999999</v>
      </c>
      <c r="D55" s="64"/>
      <c r="E55" s="73">
        <f>C17</f>
        <v>-1210.3679999999999</v>
      </c>
      <c r="F55" s="74"/>
    </row>
    <row r="56" spans="1:6" ht="32.25" thickBot="1" x14ac:dyDescent="0.3">
      <c r="A56" s="10" t="s">
        <v>18</v>
      </c>
      <c r="B56" s="21" t="s">
        <v>45</v>
      </c>
      <c r="C56" s="63"/>
      <c r="D56" s="64"/>
      <c r="E56" s="73"/>
      <c r="F56" s="74"/>
    </row>
    <row r="57" spans="1:6" ht="16.5" thickBot="1" x14ac:dyDescent="0.3">
      <c r="A57" s="10" t="s">
        <v>19</v>
      </c>
      <c r="B57" s="21" t="s">
        <v>46</v>
      </c>
      <c r="C57" s="73">
        <f>C19</f>
        <v>-1210.3679999999999</v>
      </c>
      <c r="D57" s="64"/>
      <c r="E57" s="73">
        <f>C19</f>
        <v>-1210.3679999999999</v>
      </c>
      <c r="F57" s="74"/>
    </row>
    <row r="58" spans="1:6" ht="67.5" customHeight="1" thickBot="1" x14ac:dyDescent="0.3">
      <c r="A58" s="10" t="s">
        <v>39</v>
      </c>
      <c r="B58" s="21" t="s">
        <v>47</v>
      </c>
      <c r="C58" s="63"/>
      <c r="D58" s="64"/>
      <c r="E58" s="73"/>
      <c r="F58" s="74"/>
    </row>
    <row r="59" spans="1:6" ht="49.5" customHeight="1" thickBot="1" x14ac:dyDescent="0.3">
      <c r="A59" s="44" t="s">
        <v>72</v>
      </c>
      <c r="B59" s="21">
        <v>9</v>
      </c>
      <c r="C59" s="63"/>
      <c r="D59" s="64"/>
      <c r="E59" s="73"/>
      <c r="F59" s="74"/>
    </row>
    <row r="60" spans="1:6" ht="20.25" customHeight="1" thickBot="1" x14ac:dyDescent="0.3">
      <c r="A60" s="10" t="s">
        <v>21</v>
      </c>
      <c r="B60" s="21" t="s">
        <v>48</v>
      </c>
      <c r="C60" s="63"/>
      <c r="D60" s="64"/>
      <c r="E60" s="73"/>
      <c r="F60" s="74"/>
    </row>
    <row r="61" spans="1:6" ht="16.5" thickBot="1" x14ac:dyDescent="0.3">
      <c r="A61" s="10" t="s">
        <v>22</v>
      </c>
      <c r="B61" s="21" t="s">
        <v>49</v>
      </c>
      <c r="C61" s="63"/>
      <c r="D61" s="64"/>
      <c r="E61" s="73"/>
      <c r="F61" s="74"/>
    </row>
    <row r="62" spans="1:6" ht="16.5" thickBot="1" x14ac:dyDescent="0.3">
      <c r="A62" s="10" t="s">
        <v>23</v>
      </c>
      <c r="B62" s="21" t="s">
        <v>50</v>
      </c>
      <c r="C62" s="63"/>
      <c r="D62" s="64"/>
      <c r="E62" s="73"/>
      <c r="F62" s="74"/>
    </row>
    <row r="63" spans="1:6" ht="32.25" thickBot="1" x14ac:dyDescent="0.3">
      <c r="A63" s="10" t="s">
        <v>24</v>
      </c>
      <c r="B63" s="21">
        <v>10</v>
      </c>
      <c r="C63" s="63"/>
      <c r="D63" s="64"/>
      <c r="E63" s="73"/>
      <c r="F63" s="74"/>
    </row>
    <row r="64" spans="1:6" ht="32.25" thickBot="1" x14ac:dyDescent="0.3">
      <c r="A64" s="10" t="s">
        <v>25</v>
      </c>
      <c r="B64" s="21">
        <v>11</v>
      </c>
      <c r="C64" s="63"/>
      <c r="D64" s="64"/>
      <c r="E64" s="73"/>
      <c r="F64" s="74"/>
    </row>
    <row r="65" spans="1:6" ht="60" customHeight="1" thickBot="1" x14ac:dyDescent="0.3">
      <c r="A65" s="44" t="s">
        <v>26</v>
      </c>
      <c r="B65" s="21">
        <v>12</v>
      </c>
      <c r="C65" s="73">
        <f>C27</f>
        <v>1210.3679999999999</v>
      </c>
      <c r="D65" s="64"/>
      <c r="E65" s="73">
        <f>C65</f>
        <v>1210.3679999999999</v>
      </c>
      <c r="F65" s="74"/>
    </row>
    <row r="66" spans="1:6" ht="64.5" customHeight="1" thickBot="1" x14ac:dyDescent="0.3">
      <c r="A66" s="10" t="s">
        <v>27</v>
      </c>
      <c r="B66" s="21">
        <v>13</v>
      </c>
      <c r="C66" s="63"/>
      <c r="D66" s="64"/>
      <c r="E66" s="73"/>
      <c r="F66" s="74"/>
    </row>
    <row r="67" spans="1:6" ht="16.5" thickBot="1" x14ac:dyDescent="0.3">
      <c r="A67" s="10" t="s">
        <v>28</v>
      </c>
      <c r="B67" s="21">
        <v>14</v>
      </c>
      <c r="C67" s="63"/>
      <c r="D67" s="64"/>
      <c r="E67" s="73"/>
      <c r="F67" s="74"/>
    </row>
    <row r="68" spans="1:6" ht="16.5" thickBot="1" x14ac:dyDescent="0.3">
      <c r="A68" s="10" t="s">
        <v>29</v>
      </c>
      <c r="B68" s="21" t="s">
        <v>51</v>
      </c>
      <c r="C68" s="63"/>
      <c r="D68" s="64"/>
      <c r="E68" s="73"/>
      <c r="F68" s="74"/>
    </row>
    <row r="69" spans="1:6" ht="16.5" thickBot="1" x14ac:dyDescent="0.3">
      <c r="A69" s="10" t="s">
        <v>75</v>
      </c>
      <c r="B69" s="21" t="s">
        <v>76</v>
      </c>
      <c r="C69" s="50"/>
      <c r="D69" s="51"/>
      <c r="E69" s="52"/>
      <c r="F69" s="53"/>
    </row>
    <row r="70" spans="1:6" ht="32.25" thickBot="1" x14ac:dyDescent="0.3">
      <c r="A70" s="10" t="s">
        <v>73</v>
      </c>
      <c r="B70" s="21"/>
      <c r="C70" s="50"/>
      <c r="D70" s="51"/>
      <c r="E70" s="52"/>
      <c r="F70" s="53"/>
    </row>
    <row r="71" spans="1:6" ht="16.5" thickBot="1" x14ac:dyDescent="0.3">
      <c r="A71" s="10" t="s">
        <v>30</v>
      </c>
      <c r="B71" s="21">
        <v>15</v>
      </c>
      <c r="C71" s="63"/>
      <c r="D71" s="64"/>
      <c r="E71" s="73"/>
      <c r="F71" s="74"/>
    </row>
    <row r="72" spans="1:6" ht="16.5" thickBot="1" x14ac:dyDescent="0.3">
      <c r="A72" s="10" t="s">
        <v>31</v>
      </c>
      <c r="B72" s="21">
        <v>16</v>
      </c>
      <c r="C72" s="63"/>
      <c r="D72" s="64"/>
      <c r="E72" s="73"/>
      <c r="F72" s="74"/>
    </row>
    <row r="73" spans="1:6" ht="16.5" thickBot="1" x14ac:dyDescent="0.3">
      <c r="A73" s="10" t="s">
        <v>32</v>
      </c>
      <c r="B73" s="21" t="s">
        <v>52</v>
      </c>
      <c r="C73" s="63"/>
      <c r="D73" s="64"/>
      <c r="E73" s="73"/>
      <c r="F73" s="74"/>
    </row>
    <row r="74" spans="1:6" ht="16.5" thickBot="1" x14ac:dyDescent="0.3">
      <c r="A74" s="10" t="s">
        <v>33</v>
      </c>
      <c r="B74" s="21" t="s">
        <v>53</v>
      </c>
      <c r="C74" s="63"/>
      <c r="D74" s="64"/>
      <c r="E74" s="73"/>
      <c r="F74" s="74"/>
    </row>
    <row r="75" spans="1:6" ht="16.5" thickBot="1" x14ac:dyDescent="0.3">
      <c r="A75" s="10" t="s">
        <v>34</v>
      </c>
      <c r="B75" s="21" t="s">
        <v>54</v>
      </c>
      <c r="C75" s="63"/>
      <c r="D75" s="64"/>
      <c r="E75" s="73"/>
      <c r="F75" s="74"/>
    </row>
    <row r="76" spans="1:6" ht="16.5" thickBot="1" x14ac:dyDescent="0.3">
      <c r="A76" s="10" t="s">
        <v>64</v>
      </c>
      <c r="B76" s="21" t="s">
        <v>65</v>
      </c>
      <c r="C76" s="63"/>
      <c r="D76" s="64"/>
      <c r="E76" s="73"/>
      <c r="F76" s="74"/>
    </row>
    <row r="77" spans="1:6" ht="21.75" customHeight="1" thickBot="1" x14ac:dyDescent="0.3">
      <c r="A77" s="10" t="s">
        <v>35</v>
      </c>
      <c r="B77" s="21" t="s">
        <v>56</v>
      </c>
      <c r="C77" s="63"/>
      <c r="D77" s="64"/>
      <c r="E77" s="73"/>
      <c r="F77" s="74"/>
    </row>
    <row r="78" spans="1:6" ht="21" customHeight="1" thickBot="1" x14ac:dyDescent="0.3">
      <c r="A78" s="10" t="s">
        <v>36</v>
      </c>
      <c r="B78" s="21" t="s">
        <v>58</v>
      </c>
      <c r="C78" s="63"/>
      <c r="D78" s="64"/>
      <c r="E78" s="73"/>
      <c r="F78" s="74"/>
    </row>
    <row r="79" spans="1:6" ht="85.5" customHeight="1" thickBot="1" x14ac:dyDescent="0.3">
      <c r="A79" s="10" t="s">
        <v>74</v>
      </c>
      <c r="B79" s="21" t="s">
        <v>57</v>
      </c>
      <c r="C79" s="73">
        <f>C41</f>
        <v>1210.3679999999999</v>
      </c>
      <c r="D79" s="64"/>
      <c r="E79" s="73">
        <f>C41</f>
        <v>1210.3679999999999</v>
      </c>
      <c r="F79" s="74"/>
    </row>
    <row r="80" spans="1:6" ht="20.25" customHeight="1" x14ac:dyDescent="0.25">
      <c r="A80" s="16"/>
      <c r="B80" s="23"/>
      <c r="C80" s="24"/>
      <c r="D80" s="25"/>
      <c r="E80" s="25"/>
    </row>
    <row r="81" spans="1:12" ht="20.25" customHeight="1" x14ac:dyDescent="0.25">
      <c r="A81" s="16"/>
      <c r="B81" s="23"/>
      <c r="C81" s="24"/>
      <c r="D81" s="25"/>
      <c r="E81" s="25"/>
    </row>
    <row r="82" spans="1:12" ht="15.75" x14ac:dyDescent="0.25">
      <c r="A82" s="16"/>
      <c r="B82" s="23"/>
      <c r="C82" s="24"/>
      <c r="D82" s="25"/>
      <c r="E82" s="25"/>
    </row>
    <row r="83" spans="1:12" ht="29.25" customHeight="1" x14ac:dyDescent="0.25">
      <c r="A83" s="57" t="s">
        <v>80</v>
      </c>
      <c r="B83" s="57"/>
      <c r="C83" s="57"/>
      <c r="D83" s="57"/>
      <c r="E83" s="57"/>
      <c r="F83" s="57"/>
      <c r="G83" s="57"/>
      <c r="H83" s="36"/>
      <c r="I83" s="36"/>
      <c r="J83" s="36"/>
      <c r="K83" s="36"/>
      <c r="L83" s="36"/>
    </row>
    <row r="84" spans="1:12" ht="18" customHeight="1" x14ac:dyDescent="0.25">
      <c r="A84" s="56" t="s">
        <v>55</v>
      </c>
      <c r="B84" s="56"/>
      <c r="C84" s="56"/>
      <c r="D84" s="56"/>
      <c r="E84" s="56"/>
      <c r="F84" s="56"/>
      <c r="G84" s="56"/>
      <c r="H84" s="31"/>
      <c r="I84" s="31"/>
      <c r="J84" s="31"/>
      <c r="K84" s="31"/>
      <c r="L84" s="31"/>
    </row>
    <row r="85" spans="1:12" ht="18" customHeight="1" thickBot="1" x14ac:dyDescent="0.3">
      <c r="A85" s="43"/>
      <c r="B85" s="43"/>
      <c r="C85" s="43"/>
      <c r="D85" s="43"/>
      <c r="E85" s="43"/>
      <c r="F85" s="43"/>
      <c r="G85" s="43"/>
      <c r="H85" s="31"/>
      <c r="I85" s="31"/>
      <c r="J85" s="31"/>
      <c r="K85" s="31"/>
      <c r="L85" s="31"/>
    </row>
    <row r="86" spans="1:12" ht="15.75" thickBot="1" x14ac:dyDescent="0.3">
      <c r="A86" s="47"/>
      <c r="B86" s="48"/>
      <c r="C86" s="59" t="s">
        <v>77</v>
      </c>
      <c r="D86" s="60"/>
      <c r="E86" s="59" t="s">
        <v>78</v>
      </c>
      <c r="F86" s="60"/>
    </row>
    <row r="87" spans="1:12" ht="63.75" customHeight="1" thickBot="1" x14ac:dyDescent="0.3">
      <c r="A87" s="46" t="s">
        <v>37</v>
      </c>
      <c r="B87" s="9" t="s">
        <v>38</v>
      </c>
      <c r="C87" s="61" t="s">
        <v>79</v>
      </c>
      <c r="D87" s="62"/>
      <c r="E87" s="63" t="s">
        <v>79</v>
      </c>
      <c r="F87" s="64"/>
    </row>
    <row r="88" spans="1:12" ht="50.25" customHeight="1" thickBot="1" x14ac:dyDescent="0.3">
      <c r="A88" s="44" t="s">
        <v>10</v>
      </c>
      <c r="B88" s="9">
        <v>1</v>
      </c>
      <c r="C88" s="65" t="s">
        <v>2</v>
      </c>
      <c r="D88" s="66"/>
      <c r="E88" s="67" t="s">
        <v>2</v>
      </c>
      <c r="F88" s="68"/>
    </row>
    <row r="89" spans="1:12" ht="16.5" thickBot="1" x14ac:dyDescent="0.3">
      <c r="A89" s="10" t="s">
        <v>11</v>
      </c>
      <c r="B89" s="9">
        <v>2</v>
      </c>
      <c r="C89" s="69">
        <f>E11</f>
        <v>51.580100000000002</v>
      </c>
      <c r="D89" s="70"/>
      <c r="E89" s="73">
        <f>C89</f>
        <v>51.580100000000002</v>
      </c>
      <c r="F89" s="74"/>
    </row>
    <row r="90" spans="1:12" ht="16.5" thickBot="1" x14ac:dyDescent="0.3">
      <c r="A90" s="10" t="s">
        <v>12</v>
      </c>
      <c r="B90" s="49">
        <v>3</v>
      </c>
      <c r="C90" s="63"/>
      <c r="D90" s="64"/>
      <c r="E90" s="73"/>
      <c r="F90" s="74"/>
    </row>
    <row r="91" spans="1:12" ht="16.5" thickBot="1" x14ac:dyDescent="0.3">
      <c r="A91" s="10" t="s">
        <v>13</v>
      </c>
      <c r="B91" s="9">
        <v>4</v>
      </c>
      <c r="C91" s="63"/>
      <c r="D91" s="64"/>
      <c r="E91" s="73"/>
      <c r="F91" s="74"/>
    </row>
    <row r="92" spans="1:12" ht="34.5" customHeight="1" thickBot="1" x14ac:dyDescent="0.3">
      <c r="A92" s="10" t="s">
        <v>14</v>
      </c>
      <c r="B92" s="9">
        <v>5</v>
      </c>
      <c r="C92" s="73">
        <f>E14</f>
        <v>51.580100000000002</v>
      </c>
      <c r="D92" s="64"/>
      <c r="E92" s="73">
        <f>C92</f>
        <v>51.580100000000002</v>
      </c>
      <c r="F92" s="74"/>
    </row>
    <row r="93" spans="1:12" ht="40.5" customHeight="1" thickBot="1" x14ac:dyDescent="0.3">
      <c r="A93" s="10" t="s">
        <v>15</v>
      </c>
      <c r="B93" s="9">
        <v>6</v>
      </c>
      <c r="C93" s="63"/>
      <c r="D93" s="64"/>
      <c r="E93" s="73"/>
      <c r="F93" s="74"/>
    </row>
    <row r="94" spans="1:12" ht="52.5" customHeight="1" thickBot="1" x14ac:dyDescent="0.3">
      <c r="A94" s="10" t="s">
        <v>16</v>
      </c>
      <c r="B94" s="9">
        <v>7</v>
      </c>
      <c r="C94" s="63"/>
      <c r="D94" s="64"/>
      <c r="E94" s="73"/>
      <c r="F94" s="74"/>
    </row>
    <row r="95" spans="1:12" ht="41.25" customHeight="1" thickBot="1" x14ac:dyDescent="0.3">
      <c r="A95" s="10" t="s">
        <v>17</v>
      </c>
      <c r="B95" s="9">
        <v>8</v>
      </c>
      <c r="C95" s="73">
        <f>E17</f>
        <v>-51.580100000000002</v>
      </c>
      <c r="D95" s="64"/>
      <c r="E95" s="73">
        <f>C95</f>
        <v>-51.580100000000002</v>
      </c>
      <c r="F95" s="74"/>
    </row>
    <row r="96" spans="1:12" ht="32.25" thickBot="1" x14ac:dyDescent="0.3">
      <c r="A96" s="10" t="s">
        <v>18</v>
      </c>
      <c r="B96" s="21" t="s">
        <v>45</v>
      </c>
      <c r="C96" s="63"/>
      <c r="D96" s="64"/>
      <c r="E96" s="73"/>
      <c r="F96" s="74"/>
    </row>
    <row r="97" spans="1:6" ht="16.5" thickBot="1" x14ac:dyDescent="0.3">
      <c r="A97" s="10" t="s">
        <v>19</v>
      </c>
      <c r="B97" s="21" t="s">
        <v>46</v>
      </c>
      <c r="C97" s="73">
        <f>E19</f>
        <v>-51.580100000000002</v>
      </c>
      <c r="D97" s="64"/>
      <c r="E97" s="73">
        <f>C97</f>
        <v>-51.580100000000002</v>
      </c>
      <c r="F97" s="74"/>
    </row>
    <row r="98" spans="1:6" ht="67.5" customHeight="1" thickBot="1" x14ac:dyDescent="0.3">
      <c r="A98" s="10" t="s">
        <v>39</v>
      </c>
      <c r="B98" s="21" t="s">
        <v>47</v>
      </c>
      <c r="C98" s="63"/>
      <c r="D98" s="64"/>
      <c r="E98" s="73"/>
      <c r="F98" s="74"/>
    </row>
    <row r="99" spans="1:6" ht="49.5" customHeight="1" thickBot="1" x14ac:dyDescent="0.3">
      <c r="A99" s="44" t="s">
        <v>72</v>
      </c>
      <c r="B99" s="21">
        <v>9</v>
      </c>
      <c r="C99" s="63"/>
      <c r="D99" s="64"/>
      <c r="E99" s="73"/>
      <c r="F99" s="74"/>
    </row>
    <row r="100" spans="1:6" ht="20.25" customHeight="1" thickBot="1" x14ac:dyDescent="0.3">
      <c r="A100" s="10" t="s">
        <v>21</v>
      </c>
      <c r="B100" s="21" t="s">
        <v>48</v>
      </c>
      <c r="C100" s="63"/>
      <c r="D100" s="64"/>
      <c r="E100" s="73"/>
      <c r="F100" s="74"/>
    </row>
    <row r="101" spans="1:6" ht="16.5" thickBot="1" x14ac:dyDescent="0.3">
      <c r="A101" s="10" t="s">
        <v>22</v>
      </c>
      <c r="B101" s="21" t="s">
        <v>49</v>
      </c>
      <c r="C101" s="63"/>
      <c r="D101" s="64"/>
      <c r="E101" s="73"/>
      <c r="F101" s="74"/>
    </row>
    <row r="102" spans="1:6" ht="16.5" thickBot="1" x14ac:dyDescent="0.3">
      <c r="A102" s="10" t="s">
        <v>23</v>
      </c>
      <c r="B102" s="21" t="s">
        <v>50</v>
      </c>
      <c r="C102" s="63"/>
      <c r="D102" s="64"/>
      <c r="E102" s="73"/>
      <c r="F102" s="74"/>
    </row>
    <row r="103" spans="1:6" ht="32.25" thickBot="1" x14ac:dyDescent="0.3">
      <c r="A103" s="10" t="s">
        <v>24</v>
      </c>
      <c r="B103" s="21">
        <v>10</v>
      </c>
      <c r="C103" s="63"/>
      <c r="D103" s="64"/>
      <c r="E103" s="73"/>
      <c r="F103" s="74"/>
    </row>
    <row r="104" spans="1:6" ht="32.25" thickBot="1" x14ac:dyDescent="0.3">
      <c r="A104" s="10" t="s">
        <v>25</v>
      </c>
      <c r="B104" s="21">
        <v>11</v>
      </c>
      <c r="C104" s="63"/>
      <c r="D104" s="64"/>
      <c r="E104" s="73"/>
      <c r="F104" s="74"/>
    </row>
    <row r="105" spans="1:6" ht="60" customHeight="1" thickBot="1" x14ac:dyDescent="0.3">
      <c r="A105" s="44" t="s">
        <v>26</v>
      </c>
      <c r="B105" s="21">
        <v>12</v>
      </c>
      <c r="C105" s="73">
        <f>E27</f>
        <v>51.580100000000002</v>
      </c>
      <c r="D105" s="64"/>
      <c r="E105" s="73">
        <f>C105</f>
        <v>51.580100000000002</v>
      </c>
      <c r="F105" s="74"/>
    </row>
    <row r="106" spans="1:6" ht="64.5" customHeight="1" thickBot="1" x14ac:dyDescent="0.3">
      <c r="A106" s="10" t="s">
        <v>27</v>
      </c>
      <c r="B106" s="21">
        <v>13</v>
      </c>
      <c r="C106" s="63"/>
      <c r="D106" s="64"/>
      <c r="E106" s="73"/>
      <c r="F106" s="74"/>
    </row>
    <row r="107" spans="1:6" ht="16.5" thickBot="1" x14ac:dyDescent="0.3">
      <c r="A107" s="10" t="s">
        <v>28</v>
      </c>
      <c r="B107" s="21">
        <v>14</v>
      </c>
      <c r="C107" s="63"/>
      <c r="D107" s="64"/>
      <c r="E107" s="73"/>
      <c r="F107" s="74"/>
    </row>
    <row r="108" spans="1:6" ht="16.5" thickBot="1" x14ac:dyDescent="0.3">
      <c r="A108" s="10" t="s">
        <v>29</v>
      </c>
      <c r="B108" s="21" t="s">
        <v>51</v>
      </c>
      <c r="C108" s="63"/>
      <c r="D108" s="64"/>
      <c r="E108" s="73"/>
      <c r="F108" s="74"/>
    </row>
    <row r="109" spans="1:6" ht="16.5" thickBot="1" x14ac:dyDescent="0.3">
      <c r="A109" s="10" t="s">
        <v>75</v>
      </c>
      <c r="B109" s="21" t="s">
        <v>76</v>
      </c>
      <c r="C109" s="50"/>
      <c r="D109" s="51"/>
      <c r="E109" s="52"/>
      <c r="F109" s="53"/>
    </row>
    <row r="110" spans="1:6" ht="32.25" thickBot="1" x14ac:dyDescent="0.3">
      <c r="A110" s="10" t="s">
        <v>73</v>
      </c>
      <c r="B110" s="21"/>
      <c r="C110" s="50"/>
      <c r="D110" s="51"/>
      <c r="E110" s="52"/>
      <c r="F110" s="53"/>
    </row>
    <row r="111" spans="1:6" ht="16.5" thickBot="1" x14ac:dyDescent="0.3">
      <c r="A111" s="10" t="s">
        <v>30</v>
      </c>
      <c r="B111" s="21">
        <v>15</v>
      </c>
      <c r="C111" s="63"/>
      <c r="D111" s="64"/>
      <c r="E111" s="73"/>
      <c r="F111" s="74"/>
    </row>
    <row r="112" spans="1:6" ht="16.5" thickBot="1" x14ac:dyDescent="0.3">
      <c r="A112" s="10" t="s">
        <v>31</v>
      </c>
      <c r="B112" s="21">
        <v>16</v>
      </c>
      <c r="C112" s="63"/>
      <c r="D112" s="64"/>
      <c r="E112" s="73"/>
      <c r="F112" s="74"/>
    </row>
    <row r="113" spans="1:12" ht="16.5" thickBot="1" x14ac:dyDescent="0.3">
      <c r="A113" s="10" t="s">
        <v>32</v>
      </c>
      <c r="B113" s="21" t="s">
        <v>52</v>
      </c>
      <c r="C113" s="63"/>
      <c r="D113" s="64"/>
      <c r="E113" s="73"/>
      <c r="F113" s="74"/>
    </row>
    <row r="114" spans="1:12" ht="16.5" thickBot="1" x14ac:dyDescent="0.3">
      <c r="A114" s="10" t="s">
        <v>33</v>
      </c>
      <c r="B114" s="21" t="s">
        <v>53</v>
      </c>
      <c r="C114" s="63"/>
      <c r="D114" s="64"/>
      <c r="E114" s="73"/>
      <c r="F114" s="74"/>
    </row>
    <row r="115" spans="1:12" ht="16.5" thickBot="1" x14ac:dyDescent="0.3">
      <c r="A115" s="10" t="s">
        <v>34</v>
      </c>
      <c r="B115" s="21" t="s">
        <v>54</v>
      </c>
      <c r="C115" s="63"/>
      <c r="D115" s="64"/>
      <c r="E115" s="73"/>
      <c r="F115" s="74"/>
    </row>
    <row r="116" spans="1:12" ht="16.5" thickBot="1" x14ac:dyDescent="0.3">
      <c r="A116" s="10" t="s">
        <v>64</v>
      </c>
      <c r="B116" s="21" t="s">
        <v>65</v>
      </c>
      <c r="C116" s="63"/>
      <c r="D116" s="64"/>
      <c r="E116" s="73"/>
      <c r="F116" s="74"/>
    </row>
    <row r="117" spans="1:12" ht="21.75" customHeight="1" thickBot="1" x14ac:dyDescent="0.3">
      <c r="A117" s="10" t="s">
        <v>35</v>
      </c>
      <c r="B117" s="21" t="s">
        <v>56</v>
      </c>
      <c r="C117" s="63"/>
      <c r="D117" s="64"/>
      <c r="E117" s="73"/>
      <c r="F117" s="74"/>
    </row>
    <row r="118" spans="1:12" ht="21" customHeight="1" thickBot="1" x14ac:dyDescent="0.3">
      <c r="A118" s="10" t="s">
        <v>36</v>
      </c>
      <c r="B118" s="21" t="s">
        <v>58</v>
      </c>
      <c r="C118" s="63"/>
      <c r="D118" s="64"/>
      <c r="E118" s="73"/>
      <c r="F118" s="74"/>
    </row>
    <row r="119" spans="1:12" ht="85.5" customHeight="1" thickBot="1" x14ac:dyDescent="0.3">
      <c r="A119" s="10" t="s">
        <v>74</v>
      </c>
      <c r="B119" s="21" t="s">
        <v>57</v>
      </c>
      <c r="C119" s="73">
        <f>E41</f>
        <v>51.580100000000002</v>
      </c>
      <c r="D119" s="64"/>
      <c r="E119" s="73">
        <f>C119</f>
        <v>51.580100000000002</v>
      </c>
      <c r="F119" s="74"/>
    </row>
    <row r="120" spans="1:12" ht="29.25" customHeight="1" x14ac:dyDescent="0.25">
      <c r="A120" s="57" t="s">
        <v>80</v>
      </c>
      <c r="B120" s="57"/>
      <c r="C120" s="57"/>
      <c r="D120" s="57"/>
      <c r="E120" s="57"/>
      <c r="F120" s="57"/>
      <c r="G120" s="57"/>
      <c r="H120" s="36"/>
      <c r="I120" s="36"/>
      <c r="J120" s="36"/>
      <c r="K120" s="36"/>
      <c r="L120" s="36"/>
    </row>
    <row r="121" spans="1:12" ht="18" customHeight="1" x14ac:dyDescent="0.25">
      <c r="A121" s="56" t="s">
        <v>55</v>
      </c>
      <c r="B121" s="56"/>
      <c r="C121" s="56"/>
      <c r="D121" s="56"/>
      <c r="E121" s="56"/>
      <c r="F121" s="56"/>
      <c r="G121" s="56"/>
      <c r="H121" s="31"/>
      <c r="I121" s="31"/>
      <c r="J121" s="31"/>
      <c r="K121" s="31"/>
      <c r="L121" s="31"/>
    </row>
    <row r="122" spans="1:12" ht="18" customHeight="1" thickBot="1" x14ac:dyDescent="0.3">
      <c r="A122" s="43"/>
      <c r="B122" s="43"/>
      <c r="C122" s="43"/>
      <c r="D122" s="43"/>
      <c r="E122" s="43"/>
      <c r="F122" s="43"/>
      <c r="G122" s="43"/>
      <c r="H122" s="31"/>
      <c r="I122" s="31"/>
      <c r="J122" s="31"/>
      <c r="K122" s="31"/>
      <c r="L122" s="31"/>
    </row>
    <row r="123" spans="1:12" ht="15.75" thickBot="1" x14ac:dyDescent="0.3">
      <c r="A123" s="47"/>
      <c r="B123" s="48"/>
      <c r="C123" s="59" t="s">
        <v>77</v>
      </c>
      <c r="D123" s="60"/>
      <c r="E123" s="59" t="s">
        <v>78</v>
      </c>
      <c r="F123" s="60"/>
    </row>
    <row r="124" spans="1:12" ht="63.75" customHeight="1" thickBot="1" x14ac:dyDescent="0.3">
      <c r="A124" s="46" t="s">
        <v>37</v>
      </c>
      <c r="B124" s="9" t="s">
        <v>38</v>
      </c>
      <c r="C124" s="61" t="s">
        <v>79</v>
      </c>
      <c r="D124" s="62"/>
      <c r="E124" s="63" t="s">
        <v>79</v>
      </c>
      <c r="F124" s="64"/>
    </row>
    <row r="125" spans="1:12" ht="50.25" customHeight="1" thickBot="1" x14ac:dyDescent="0.3">
      <c r="A125" s="44" t="s">
        <v>10</v>
      </c>
      <c r="B125" s="9">
        <v>1</v>
      </c>
      <c r="C125" s="65" t="s">
        <v>3</v>
      </c>
      <c r="D125" s="66"/>
      <c r="E125" s="67" t="s">
        <v>3</v>
      </c>
      <c r="F125" s="68"/>
    </row>
    <row r="126" spans="1:12" ht="16.5" thickBot="1" x14ac:dyDescent="0.3">
      <c r="A126" s="10" t="s">
        <v>11</v>
      </c>
      <c r="B126" s="9">
        <v>2</v>
      </c>
      <c r="C126" s="69">
        <f>F11</f>
        <v>34243.276699999995</v>
      </c>
      <c r="D126" s="70"/>
      <c r="E126" s="73">
        <f>C126</f>
        <v>34243.276699999995</v>
      </c>
      <c r="F126" s="74"/>
    </row>
    <row r="127" spans="1:12" ht="16.5" thickBot="1" x14ac:dyDescent="0.3">
      <c r="A127" s="10" t="s">
        <v>12</v>
      </c>
      <c r="B127" s="49">
        <v>3</v>
      </c>
      <c r="C127" s="63"/>
      <c r="D127" s="64"/>
      <c r="E127" s="73"/>
      <c r="F127" s="74"/>
    </row>
    <row r="128" spans="1:12" ht="16.5" thickBot="1" x14ac:dyDescent="0.3">
      <c r="A128" s="10" t="s">
        <v>13</v>
      </c>
      <c r="B128" s="9">
        <v>4</v>
      </c>
      <c r="C128" s="63"/>
      <c r="D128" s="64"/>
      <c r="E128" s="73"/>
      <c r="F128" s="74"/>
    </row>
    <row r="129" spans="1:6" ht="34.5" customHeight="1" thickBot="1" x14ac:dyDescent="0.3">
      <c r="A129" s="10" t="s">
        <v>14</v>
      </c>
      <c r="B129" s="9">
        <v>5</v>
      </c>
      <c r="C129" s="73">
        <f>F14</f>
        <v>34243.276699999995</v>
      </c>
      <c r="D129" s="64"/>
      <c r="E129" s="73">
        <f>C129</f>
        <v>34243.276699999995</v>
      </c>
      <c r="F129" s="74"/>
    </row>
    <row r="130" spans="1:6" ht="40.5" customHeight="1" thickBot="1" x14ac:dyDescent="0.3">
      <c r="A130" s="10" t="s">
        <v>15</v>
      </c>
      <c r="B130" s="9">
        <v>6</v>
      </c>
      <c r="C130" s="63"/>
      <c r="D130" s="64"/>
      <c r="E130" s="73"/>
      <c r="F130" s="74"/>
    </row>
    <row r="131" spans="1:6" ht="52.5" customHeight="1" thickBot="1" x14ac:dyDescent="0.3">
      <c r="A131" s="10" t="s">
        <v>16</v>
      </c>
      <c r="B131" s="9">
        <v>7</v>
      </c>
      <c r="C131" s="63"/>
      <c r="D131" s="64"/>
      <c r="E131" s="73"/>
      <c r="F131" s="74"/>
    </row>
    <row r="132" spans="1:6" ht="41.25" customHeight="1" thickBot="1" x14ac:dyDescent="0.3">
      <c r="A132" s="10" t="s">
        <v>17</v>
      </c>
      <c r="B132" s="9">
        <v>8</v>
      </c>
      <c r="C132" s="73">
        <f>F17</f>
        <v>-34243.276699999995</v>
      </c>
      <c r="D132" s="64"/>
      <c r="E132" s="73">
        <f>C132</f>
        <v>-34243.276699999995</v>
      </c>
      <c r="F132" s="74"/>
    </row>
    <row r="133" spans="1:6" ht="32.25" thickBot="1" x14ac:dyDescent="0.3">
      <c r="A133" s="10" t="s">
        <v>18</v>
      </c>
      <c r="B133" s="21" t="s">
        <v>45</v>
      </c>
      <c r="C133" s="63"/>
      <c r="D133" s="64"/>
      <c r="E133" s="73"/>
      <c r="F133" s="74"/>
    </row>
    <row r="134" spans="1:6" ht="16.5" thickBot="1" x14ac:dyDescent="0.3">
      <c r="A134" s="10" t="s">
        <v>19</v>
      </c>
      <c r="B134" s="21" t="s">
        <v>46</v>
      </c>
      <c r="C134" s="73">
        <f>F19</f>
        <v>-34243.276699999995</v>
      </c>
      <c r="D134" s="64"/>
      <c r="E134" s="73">
        <f>C134</f>
        <v>-34243.276699999995</v>
      </c>
      <c r="F134" s="74"/>
    </row>
    <row r="135" spans="1:6" ht="67.5" customHeight="1" thickBot="1" x14ac:dyDescent="0.3">
      <c r="A135" s="10" t="s">
        <v>39</v>
      </c>
      <c r="B135" s="21" t="s">
        <v>47</v>
      </c>
      <c r="C135" s="63"/>
      <c r="D135" s="64"/>
      <c r="E135" s="73"/>
      <c r="F135" s="74"/>
    </row>
    <row r="136" spans="1:6" ht="49.5" customHeight="1" thickBot="1" x14ac:dyDescent="0.3">
      <c r="A136" s="44" t="s">
        <v>72</v>
      </c>
      <c r="B136" s="21">
        <v>9</v>
      </c>
      <c r="C136" s="63"/>
      <c r="D136" s="64"/>
      <c r="E136" s="73"/>
      <c r="F136" s="74"/>
    </row>
    <row r="137" spans="1:6" ht="20.25" customHeight="1" thickBot="1" x14ac:dyDescent="0.3">
      <c r="A137" s="10" t="s">
        <v>21</v>
      </c>
      <c r="B137" s="21" t="s">
        <v>48</v>
      </c>
      <c r="C137" s="63"/>
      <c r="D137" s="64"/>
      <c r="E137" s="73"/>
      <c r="F137" s="74"/>
    </row>
    <row r="138" spans="1:6" ht="16.5" thickBot="1" x14ac:dyDescent="0.3">
      <c r="A138" s="10" t="s">
        <v>22</v>
      </c>
      <c r="B138" s="21" t="s">
        <v>49</v>
      </c>
      <c r="C138" s="63"/>
      <c r="D138" s="64"/>
      <c r="E138" s="73"/>
      <c r="F138" s="74"/>
    </row>
    <row r="139" spans="1:6" ht="16.5" thickBot="1" x14ac:dyDescent="0.3">
      <c r="A139" s="10" t="s">
        <v>23</v>
      </c>
      <c r="B139" s="21" t="s">
        <v>50</v>
      </c>
      <c r="C139" s="63"/>
      <c r="D139" s="64"/>
      <c r="E139" s="73"/>
      <c r="F139" s="74"/>
    </row>
    <row r="140" spans="1:6" ht="32.25" thickBot="1" x14ac:dyDescent="0.3">
      <c r="A140" s="10" t="s">
        <v>24</v>
      </c>
      <c r="B140" s="21">
        <v>10</v>
      </c>
      <c r="C140" s="63"/>
      <c r="D140" s="64"/>
      <c r="E140" s="73"/>
      <c r="F140" s="74"/>
    </row>
    <row r="141" spans="1:6" ht="32.25" thickBot="1" x14ac:dyDescent="0.3">
      <c r="A141" s="10" t="s">
        <v>25</v>
      </c>
      <c r="B141" s="21">
        <v>11</v>
      </c>
      <c r="C141" s="63"/>
      <c r="D141" s="64"/>
      <c r="E141" s="73"/>
      <c r="F141" s="74"/>
    </row>
    <row r="142" spans="1:6" ht="60" customHeight="1" thickBot="1" x14ac:dyDescent="0.3">
      <c r="A142" s="44" t="s">
        <v>26</v>
      </c>
      <c r="B142" s="21">
        <v>12</v>
      </c>
      <c r="C142" s="73">
        <f>F27</f>
        <v>34243.276699999995</v>
      </c>
      <c r="D142" s="64"/>
      <c r="E142" s="73">
        <f>C142</f>
        <v>34243.276699999995</v>
      </c>
      <c r="F142" s="74"/>
    </row>
    <row r="143" spans="1:6" ht="64.5" customHeight="1" thickBot="1" x14ac:dyDescent="0.3">
      <c r="A143" s="10" t="s">
        <v>27</v>
      </c>
      <c r="B143" s="21">
        <v>13</v>
      </c>
      <c r="C143" s="63"/>
      <c r="D143" s="64"/>
      <c r="E143" s="73"/>
      <c r="F143" s="74"/>
    </row>
    <row r="144" spans="1:6" ht="16.5" thickBot="1" x14ac:dyDescent="0.3">
      <c r="A144" s="10" t="s">
        <v>28</v>
      </c>
      <c r="B144" s="21">
        <v>14</v>
      </c>
      <c r="C144" s="63"/>
      <c r="D144" s="64"/>
      <c r="E144" s="73"/>
      <c r="F144" s="74"/>
    </row>
    <row r="145" spans="1:12" ht="16.5" thickBot="1" x14ac:dyDescent="0.3">
      <c r="A145" s="10" t="s">
        <v>29</v>
      </c>
      <c r="B145" s="21" t="s">
        <v>51</v>
      </c>
      <c r="C145" s="63"/>
      <c r="D145" s="64"/>
      <c r="E145" s="73"/>
      <c r="F145" s="74"/>
    </row>
    <row r="146" spans="1:12" ht="16.5" thickBot="1" x14ac:dyDescent="0.3">
      <c r="A146" s="10" t="s">
        <v>75</v>
      </c>
      <c r="B146" s="21" t="s">
        <v>76</v>
      </c>
      <c r="C146" s="50"/>
      <c r="D146" s="51"/>
      <c r="E146" s="52"/>
      <c r="F146" s="53"/>
    </row>
    <row r="147" spans="1:12" ht="32.25" thickBot="1" x14ac:dyDescent="0.3">
      <c r="A147" s="10" t="s">
        <v>73</v>
      </c>
      <c r="B147" s="21"/>
      <c r="C147" s="50"/>
      <c r="D147" s="51"/>
      <c r="E147" s="52"/>
      <c r="F147" s="53"/>
    </row>
    <row r="148" spans="1:12" ht="16.5" thickBot="1" x14ac:dyDescent="0.3">
      <c r="A148" s="10" t="s">
        <v>30</v>
      </c>
      <c r="B148" s="21">
        <v>15</v>
      </c>
      <c r="C148" s="63"/>
      <c r="D148" s="64"/>
      <c r="E148" s="73"/>
      <c r="F148" s="74"/>
    </row>
    <row r="149" spans="1:12" ht="16.5" thickBot="1" x14ac:dyDescent="0.3">
      <c r="A149" s="10" t="s">
        <v>31</v>
      </c>
      <c r="B149" s="21">
        <v>16</v>
      </c>
      <c r="C149" s="63"/>
      <c r="D149" s="64"/>
      <c r="E149" s="73"/>
      <c r="F149" s="74"/>
    </row>
    <row r="150" spans="1:12" ht="16.5" thickBot="1" x14ac:dyDescent="0.3">
      <c r="A150" s="10" t="s">
        <v>32</v>
      </c>
      <c r="B150" s="21" t="s">
        <v>52</v>
      </c>
      <c r="C150" s="63"/>
      <c r="D150" s="64"/>
      <c r="E150" s="73"/>
      <c r="F150" s="74"/>
    </row>
    <row r="151" spans="1:12" ht="16.5" thickBot="1" x14ac:dyDescent="0.3">
      <c r="A151" s="10" t="s">
        <v>33</v>
      </c>
      <c r="B151" s="21" t="s">
        <v>53</v>
      </c>
      <c r="C151" s="63"/>
      <c r="D151" s="64"/>
      <c r="E151" s="73"/>
      <c r="F151" s="74"/>
    </row>
    <row r="152" spans="1:12" ht="16.5" thickBot="1" x14ac:dyDescent="0.3">
      <c r="A152" s="10" t="s">
        <v>34</v>
      </c>
      <c r="B152" s="21" t="s">
        <v>54</v>
      </c>
      <c r="C152" s="63"/>
      <c r="D152" s="64"/>
      <c r="E152" s="73"/>
      <c r="F152" s="74"/>
    </row>
    <row r="153" spans="1:12" ht="16.5" thickBot="1" x14ac:dyDescent="0.3">
      <c r="A153" s="10" t="s">
        <v>64</v>
      </c>
      <c r="B153" s="21" t="s">
        <v>65</v>
      </c>
      <c r="C153" s="63"/>
      <c r="D153" s="64"/>
      <c r="E153" s="73"/>
      <c r="F153" s="74"/>
    </row>
    <row r="154" spans="1:12" ht="21.75" customHeight="1" thickBot="1" x14ac:dyDescent="0.3">
      <c r="A154" s="10" t="s">
        <v>35</v>
      </c>
      <c r="B154" s="21" t="s">
        <v>56</v>
      </c>
      <c r="C154" s="63"/>
      <c r="D154" s="64"/>
      <c r="E154" s="73"/>
      <c r="F154" s="74"/>
    </row>
    <row r="155" spans="1:12" ht="21" customHeight="1" thickBot="1" x14ac:dyDescent="0.3">
      <c r="A155" s="10" t="s">
        <v>36</v>
      </c>
      <c r="B155" s="21" t="s">
        <v>58</v>
      </c>
      <c r="C155" s="73">
        <f>F40</f>
        <v>6908.4486959999995</v>
      </c>
      <c r="D155" s="64"/>
      <c r="E155" s="73">
        <f>C155</f>
        <v>6908.4486959999995</v>
      </c>
      <c r="F155" s="74"/>
    </row>
    <row r="156" spans="1:12" ht="85.5" customHeight="1" thickBot="1" x14ac:dyDescent="0.3">
      <c r="A156" s="10" t="s">
        <v>74</v>
      </c>
      <c r="B156" s="21" t="s">
        <v>57</v>
      </c>
      <c r="C156" s="73">
        <f>F41</f>
        <v>27334.828003999995</v>
      </c>
      <c r="D156" s="64"/>
      <c r="E156" s="73">
        <f>C156</f>
        <v>27334.828003999995</v>
      </c>
      <c r="F156" s="74"/>
    </row>
    <row r="157" spans="1:12" ht="29.25" customHeight="1" x14ac:dyDescent="0.25">
      <c r="A157" s="57" t="s">
        <v>80</v>
      </c>
      <c r="B157" s="57"/>
      <c r="C157" s="57"/>
      <c r="D157" s="57"/>
      <c r="E157" s="57"/>
      <c r="F157" s="57"/>
      <c r="G157" s="57"/>
      <c r="H157" s="36"/>
      <c r="I157" s="36"/>
      <c r="J157" s="36"/>
      <c r="K157" s="36"/>
      <c r="L157" s="36"/>
    </row>
    <row r="158" spans="1:12" ht="18" customHeight="1" x14ac:dyDescent="0.25">
      <c r="A158" s="56" t="s">
        <v>55</v>
      </c>
      <c r="B158" s="56"/>
      <c r="C158" s="56"/>
      <c r="D158" s="56"/>
      <c r="E158" s="56"/>
      <c r="F158" s="56"/>
      <c r="G158" s="56"/>
      <c r="H158" s="31"/>
      <c r="I158" s="31"/>
      <c r="J158" s="31"/>
      <c r="K158" s="31"/>
      <c r="L158" s="31"/>
    </row>
    <row r="159" spans="1:12" ht="18" customHeight="1" thickBot="1" x14ac:dyDescent="0.3">
      <c r="A159" s="43"/>
      <c r="B159" s="43"/>
      <c r="C159" s="43"/>
      <c r="D159" s="43"/>
      <c r="E159" s="43"/>
      <c r="F159" s="43"/>
      <c r="G159" s="43"/>
      <c r="H159" s="31"/>
      <c r="I159" s="31"/>
      <c r="J159" s="31"/>
      <c r="K159" s="31"/>
      <c r="L159" s="31"/>
    </row>
    <row r="160" spans="1:12" ht="15.75" thickBot="1" x14ac:dyDescent="0.3">
      <c r="A160" s="47"/>
      <c r="B160" s="48"/>
      <c r="C160" s="59" t="s">
        <v>77</v>
      </c>
      <c r="D160" s="60"/>
      <c r="E160" s="59" t="s">
        <v>78</v>
      </c>
      <c r="F160" s="60"/>
    </row>
    <row r="161" spans="1:6" ht="63.75" customHeight="1" thickBot="1" x14ac:dyDescent="0.3">
      <c r="A161" s="46" t="s">
        <v>37</v>
      </c>
      <c r="B161" s="9" t="s">
        <v>38</v>
      </c>
      <c r="C161" s="61" t="s">
        <v>79</v>
      </c>
      <c r="D161" s="62"/>
      <c r="E161" s="63" t="s">
        <v>79</v>
      </c>
      <c r="F161" s="64"/>
    </row>
    <row r="162" spans="1:6" ht="50.25" customHeight="1" thickBot="1" x14ac:dyDescent="0.3">
      <c r="A162" s="44" t="s">
        <v>10</v>
      </c>
      <c r="B162" s="9">
        <v>1</v>
      </c>
      <c r="C162" s="65" t="s">
        <v>7</v>
      </c>
      <c r="D162" s="66"/>
      <c r="E162" s="67" t="s">
        <v>7</v>
      </c>
      <c r="F162" s="68"/>
    </row>
    <row r="163" spans="1:6" ht="16.5" thickBot="1" x14ac:dyDescent="0.3">
      <c r="A163" s="10" t="s">
        <v>11</v>
      </c>
      <c r="B163" s="9">
        <v>2</v>
      </c>
      <c r="C163" s="69">
        <f>J11</f>
        <v>40773</v>
      </c>
      <c r="D163" s="70"/>
      <c r="E163" s="73">
        <f>C163</f>
        <v>40773</v>
      </c>
      <c r="F163" s="74"/>
    </row>
    <row r="164" spans="1:6" ht="16.5" thickBot="1" x14ac:dyDescent="0.3">
      <c r="A164" s="10" t="s">
        <v>12</v>
      </c>
      <c r="B164" s="49">
        <v>3</v>
      </c>
      <c r="C164" s="63"/>
      <c r="D164" s="64"/>
      <c r="E164" s="73"/>
      <c r="F164" s="74"/>
    </row>
    <row r="165" spans="1:6" ht="16.5" thickBot="1" x14ac:dyDescent="0.3">
      <c r="A165" s="10" t="s">
        <v>13</v>
      </c>
      <c r="B165" s="9">
        <v>4</v>
      </c>
      <c r="C165" s="63"/>
      <c r="D165" s="64"/>
      <c r="E165" s="73"/>
      <c r="F165" s="74"/>
    </row>
    <row r="166" spans="1:6" ht="34.5" customHeight="1" thickBot="1" x14ac:dyDescent="0.3">
      <c r="A166" s="10" t="s">
        <v>14</v>
      </c>
      <c r="B166" s="9">
        <v>5</v>
      </c>
      <c r="C166" s="73">
        <f>J14</f>
        <v>40773</v>
      </c>
      <c r="D166" s="64"/>
      <c r="E166" s="73">
        <f>C166</f>
        <v>40773</v>
      </c>
      <c r="F166" s="74"/>
    </row>
    <row r="167" spans="1:6" ht="40.5" customHeight="1" thickBot="1" x14ac:dyDescent="0.3">
      <c r="A167" s="10" t="s">
        <v>15</v>
      </c>
      <c r="B167" s="9">
        <v>6</v>
      </c>
      <c r="C167" s="63"/>
      <c r="D167" s="64"/>
      <c r="E167" s="73"/>
      <c r="F167" s="74"/>
    </row>
    <row r="168" spans="1:6" ht="52.5" customHeight="1" thickBot="1" x14ac:dyDescent="0.3">
      <c r="A168" s="10" t="s">
        <v>16</v>
      </c>
      <c r="B168" s="9">
        <v>7</v>
      </c>
      <c r="C168" s="63"/>
      <c r="D168" s="64"/>
      <c r="E168" s="73"/>
      <c r="F168" s="74"/>
    </row>
    <row r="169" spans="1:6" ht="41.25" customHeight="1" thickBot="1" x14ac:dyDescent="0.3">
      <c r="A169" s="10" t="s">
        <v>17</v>
      </c>
      <c r="B169" s="9">
        <v>8</v>
      </c>
      <c r="C169" s="73">
        <f>J17</f>
        <v>-999.4291199999999</v>
      </c>
      <c r="D169" s="64"/>
      <c r="E169" s="73">
        <f>C169</f>
        <v>-999.4291199999999</v>
      </c>
      <c r="F169" s="74"/>
    </row>
    <row r="170" spans="1:6" ht="32.25" thickBot="1" x14ac:dyDescent="0.3">
      <c r="A170" s="10" t="s">
        <v>18</v>
      </c>
      <c r="B170" s="21" t="s">
        <v>45</v>
      </c>
      <c r="C170" s="63"/>
      <c r="D170" s="64"/>
      <c r="E170" s="73"/>
      <c r="F170" s="74"/>
    </row>
    <row r="171" spans="1:6" ht="16.5" thickBot="1" x14ac:dyDescent="0.3">
      <c r="A171" s="10" t="s">
        <v>19</v>
      </c>
      <c r="B171" s="21" t="s">
        <v>46</v>
      </c>
      <c r="C171" s="73">
        <f>J19</f>
        <v>-999.4291199999999</v>
      </c>
      <c r="D171" s="64"/>
      <c r="E171" s="73">
        <f>C171</f>
        <v>-999.4291199999999</v>
      </c>
      <c r="F171" s="74"/>
    </row>
    <row r="172" spans="1:6" ht="67.5" customHeight="1" thickBot="1" x14ac:dyDescent="0.3">
      <c r="A172" s="10" t="s">
        <v>39</v>
      </c>
      <c r="B172" s="21" t="s">
        <v>47</v>
      </c>
      <c r="C172" s="63"/>
      <c r="D172" s="64"/>
      <c r="E172" s="73"/>
      <c r="F172" s="74"/>
    </row>
    <row r="173" spans="1:6" ht="49.5" customHeight="1" thickBot="1" x14ac:dyDescent="0.3">
      <c r="A173" s="44" t="s">
        <v>72</v>
      </c>
      <c r="B173" s="21">
        <v>9</v>
      </c>
      <c r="C173" s="63"/>
      <c r="D173" s="64"/>
      <c r="E173" s="73"/>
      <c r="F173" s="74"/>
    </row>
    <row r="174" spans="1:6" ht="20.25" customHeight="1" thickBot="1" x14ac:dyDescent="0.3">
      <c r="A174" s="10" t="s">
        <v>21</v>
      </c>
      <c r="B174" s="21" t="s">
        <v>48</v>
      </c>
      <c r="C174" s="63"/>
      <c r="D174" s="64"/>
      <c r="E174" s="73"/>
      <c r="F174" s="74"/>
    </row>
    <row r="175" spans="1:6" ht="16.5" thickBot="1" x14ac:dyDescent="0.3">
      <c r="A175" s="10" t="s">
        <v>22</v>
      </c>
      <c r="B175" s="21" t="s">
        <v>49</v>
      </c>
      <c r="C175" s="63"/>
      <c r="D175" s="64"/>
      <c r="E175" s="73"/>
      <c r="F175" s="74"/>
    </row>
    <row r="176" spans="1:6" ht="16.5" thickBot="1" x14ac:dyDescent="0.3">
      <c r="A176" s="10" t="s">
        <v>23</v>
      </c>
      <c r="B176" s="21" t="s">
        <v>50</v>
      </c>
      <c r="C176" s="63"/>
      <c r="D176" s="64"/>
      <c r="E176" s="73"/>
      <c r="F176" s="74"/>
    </row>
    <row r="177" spans="1:6" ht="32.25" thickBot="1" x14ac:dyDescent="0.3">
      <c r="A177" s="10" t="s">
        <v>24</v>
      </c>
      <c r="B177" s="21">
        <v>10</v>
      </c>
      <c r="C177" s="73">
        <f>J25</f>
        <v>-2741.67</v>
      </c>
      <c r="D177" s="64"/>
      <c r="E177" s="73">
        <f>C177</f>
        <v>-2741.67</v>
      </c>
      <c r="F177" s="74"/>
    </row>
    <row r="178" spans="1:6" ht="32.25" thickBot="1" x14ac:dyDescent="0.3">
      <c r="A178" s="10" t="s">
        <v>25</v>
      </c>
      <c r="B178" s="21">
        <v>11</v>
      </c>
      <c r="C178" s="73">
        <f>J26</f>
        <v>-241.203</v>
      </c>
      <c r="D178" s="64"/>
      <c r="E178" s="73">
        <f>C178</f>
        <v>-241.203</v>
      </c>
      <c r="F178" s="74"/>
    </row>
    <row r="179" spans="1:6" ht="60" customHeight="1" thickBot="1" x14ac:dyDescent="0.3">
      <c r="A179" s="44" t="s">
        <v>26</v>
      </c>
      <c r="B179" s="21">
        <v>12</v>
      </c>
      <c r="C179" s="73">
        <f>J27</f>
        <v>40773</v>
      </c>
      <c r="D179" s="64"/>
      <c r="E179" s="73">
        <f>C179</f>
        <v>40773</v>
      </c>
      <c r="F179" s="74"/>
    </row>
    <row r="180" spans="1:6" ht="64.5" customHeight="1" thickBot="1" x14ac:dyDescent="0.3">
      <c r="A180" s="10" t="s">
        <v>27</v>
      </c>
      <c r="B180" s="21">
        <v>13</v>
      </c>
      <c r="C180" s="63"/>
      <c r="D180" s="64"/>
      <c r="E180" s="73"/>
      <c r="F180" s="74"/>
    </row>
    <row r="181" spans="1:6" ht="16.5" thickBot="1" x14ac:dyDescent="0.3">
      <c r="A181" s="10" t="s">
        <v>28</v>
      </c>
      <c r="B181" s="21">
        <v>14</v>
      </c>
      <c r="C181" s="63"/>
      <c r="D181" s="64"/>
      <c r="E181" s="73"/>
      <c r="F181" s="74"/>
    </row>
    <row r="182" spans="1:6" ht="16.5" thickBot="1" x14ac:dyDescent="0.3">
      <c r="A182" s="10" t="s">
        <v>29</v>
      </c>
      <c r="B182" s="21" t="s">
        <v>51</v>
      </c>
      <c r="C182" s="63"/>
      <c r="D182" s="64"/>
      <c r="E182" s="73"/>
      <c r="F182" s="74"/>
    </row>
    <row r="183" spans="1:6" ht="16.5" thickBot="1" x14ac:dyDescent="0.3">
      <c r="A183" s="10" t="s">
        <v>75</v>
      </c>
      <c r="B183" s="21" t="s">
        <v>76</v>
      </c>
      <c r="C183" s="50"/>
      <c r="D183" s="51"/>
      <c r="E183" s="52"/>
      <c r="F183" s="53"/>
    </row>
    <row r="184" spans="1:6" ht="32.25" thickBot="1" x14ac:dyDescent="0.3">
      <c r="A184" s="10" t="s">
        <v>73</v>
      </c>
      <c r="B184" s="21"/>
      <c r="C184" s="50"/>
      <c r="D184" s="51"/>
      <c r="E184" s="52"/>
      <c r="F184" s="53"/>
    </row>
    <row r="185" spans="1:6" ht="16.5" thickBot="1" x14ac:dyDescent="0.3">
      <c r="A185" s="10" t="s">
        <v>30</v>
      </c>
      <c r="B185" s="21">
        <v>15</v>
      </c>
      <c r="C185" s="73">
        <f>J33</f>
        <v>198</v>
      </c>
      <c r="D185" s="64"/>
      <c r="E185" s="73">
        <f>C185</f>
        <v>198</v>
      </c>
      <c r="F185" s="74"/>
    </row>
    <row r="186" spans="1:6" ht="16.5" thickBot="1" x14ac:dyDescent="0.3">
      <c r="A186" s="10" t="s">
        <v>31</v>
      </c>
      <c r="B186" s="21">
        <v>16</v>
      </c>
      <c r="C186" s="73">
        <f>J34</f>
        <v>12103</v>
      </c>
      <c r="D186" s="64"/>
      <c r="E186" s="73">
        <f t="shared" ref="E186:E193" si="2">C186</f>
        <v>12103</v>
      </c>
      <c r="F186" s="74"/>
    </row>
    <row r="187" spans="1:6" ht="16.5" thickBot="1" x14ac:dyDescent="0.3">
      <c r="A187" s="10" t="s">
        <v>32</v>
      </c>
      <c r="B187" s="21" t="s">
        <v>52</v>
      </c>
      <c r="C187" s="73">
        <f t="shared" ref="C187:C193" si="3">J35</f>
        <v>18</v>
      </c>
      <c r="D187" s="64"/>
      <c r="E187" s="73">
        <f t="shared" si="2"/>
        <v>18</v>
      </c>
      <c r="F187" s="74"/>
    </row>
    <row r="188" spans="1:6" ht="16.5" thickBot="1" x14ac:dyDescent="0.3">
      <c r="A188" s="10" t="s">
        <v>33</v>
      </c>
      <c r="B188" s="21" t="s">
        <v>53</v>
      </c>
      <c r="C188" s="73"/>
      <c r="D188" s="64"/>
      <c r="E188" s="73"/>
      <c r="F188" s="74"/>
    </row>
    <row r="189" spans="1:6" ht="16.5" thickBot="1" x14ac:dyDescent="0.3">
      <c r="A189" s="10" t="s">
        <v>34</v>
      </c>
      <c r="B189" s="21" t="s">
        <v>54</v>
      </c>
      <c r="C189" s="73"/>
      <c r="D189" s="64"/>
      <c r="E189" s="73"/>
      <c r="F189" s="74"/>
    </row>
    <row r="190" spans="1:6" ht="16.5" thickBot="1" x14ac:dyDescent="0.3">
      <c r="A190" s="10" t="s">
        <v>64</v>
      </c>
      <c r="B190" s="21" t="s">
        <v>65</v>
      </c>
      <c r="C190" s="73">
        <f t="shared" si="3"/>
        <v>3338</v>
      </c>
      <c r="D190" s="64"/>
      <c r="E190" s="73">
        <f t="shared" si="2"/>
        <v>3338</v>
      </c>
      <c r="F190" s="74"/>
    </row>
    <row r="191" spans="1:6" ht="21.75" customHeight="1" thickBot="1" x14ac:dyDescent="0.3">
      <c r="A191" s="10" t="s">
        <v>35</v>
      </c>
      <c r="B191" s="21" t="s">
        <v>56</v>
      </c>
      <c r="C191" s="73">
        <f t="shared" si="3"/>
        <v>6184</v>
      </c>
      <c r="D191" s="64"/>
      <c r="E191" s="73">
        <f t="shared" si="2"/>
        <v>6184</v>
      </c>
      <c r="F191" s="74"/>
    </row>
    <row r="192" spans="1:6" ht="21" customHeight="1" thickBot="1" x14ac:dyDescent="0.3">
      <c r="A192" s="10" t="s">
        <v>36</v>
      </c>
      <c r="B192" s="21" t="s">
        <v>58</v>
      </c>
      <c r="C192" s="73">
        <f t="shared" si="3"/>
        <v>10266</v>
      </c>
      <c r="D192" s="64"/>
      <c r="E192" s="73">
        <f t="shared" si="2"/>
        <v>10266</v>
      </c>
      <c r="F192" s="74"/>
    </row>
    <row r="193" spans="1:12" ht="85.5" customHeight="1" thickBot="1" x14ac:dyDescent="0.3">
      <c r="A193" s="10" t="s">
        <v>74</v>
      </c>
      <c r="B193" s="21" t="s">
        <v>57</v>
      </c>
      <c r="C193" s="73">
        <f t="shared" si="3"/>
        <v>999.4291199999999</v>
      </c>
      <c r="D193" s="64"/>
      <c r="E193" s="73">
        <f t="shared" si="2"/>
        <v>999.4291199999999</v>
      </c>
      <c r="F193" s="74"/>
    </row>
    <row r="194" spans="1:12" ht="15" customHeight="1" x14ac:dyDescent="0.25">
      <c r="A194" s="16"/>
      <c r="B194" s="23"/>
      <c r="C194" s="25"/>
      <c r="D194" s="24"/>
      <c r="E194" s="25"/>
      <c r="F194" s="25"/>
    </row>
    <row r="195" spans="1:12" ht="15" customHeight="1" x14ac:dyDescent="0.25">
      <c r="A195" s="16"/>
      <c r="B195" s="23"/>
      <c r="C195" s="25"/>
      <c r="D195" s="24"/>
      <c r="E195" s="25"/>
      <c r="F195" s="25"/>
    </row>
    <row r="196" spans="1:12" ht="15" customHeight="1" x14ac:dyDescent="0.25">
      <c r="A196" s="16"/>
      <c r="B196" s="23"/>
      <c r="C196" s="25"/>
      <c r="D196" s="24"/>
      <c r="E196" s="25"/>
      <c r="F196" s="25"/>
    </row>
    <row r="197" spans="1:12" ht="15" customHeight="1" x14ac:dyDescent="0.25">
      <c r="A197" s="16"/>
      <c r="B197" s="23"/>
      <c r="C197" s="25"/>
      <c r="D197" s="24"/>
      <c r="E197" s="25"/>
      <c r="F197" s="25"/>
    </row>
    <row r="198" spans="1:12" ht="29.25" customHeight="1" x14ac:dyDescent="0.25">
      <c r="A198" s="57" t="s">
        <v>80</v>
      </c>
      <c r="B198" s="57"/>
      <c r="C198" s="57"/>
      <c r="D198" s="57"/>
      <c r="E198" s="57"/>
      <c r="F198" s="57"/>
      <c r="G198" s="57"/>
      <c r="H198" s="36"/>
      <c r="I198" s="36"/>
      <c r="J198" s="36"/>
      <c r="K198" s="36"/>
      <c r="L198" s="36"/>
    </row>
    <row r="199" spans="1:12" ht="18" customHeight="1" x14ac:dyDescent="0.25">
      <c r="A199" s="56" t="s">
        <v>55</v>
      </c>
      <c r="B199" s="56"/>
      <c r="C199" s="56"/>
      <c r="D199" s="56"/>
      <c r="E199" s="56"/>
      <c r="F199" s="56"/>
      <c r="G199" s="56"/>
      <c r="H199" s="31"/>
      <c r="I199" s="31"/>
      <c r="J199" s="31"/>
      <c r="K199" s="31"/>
      <c r="L199" s="31"/>
    </row>
    <row r="200" spans="1:12" ht="18" customHeight="1" thickBot="1" x14ac:dyDescent="0.3">
      <c r="A200" s="43"/>
      <c r="B200" s="43"/>
      <c r="C200" s="43"/>
      <c r="D200" s="43"/>
      <c r="E200" s="43"/>
      <c r="F200" s="43"/>
      <c r="G200" s="43"/>
      <c r="H200" s="31"/>
      <c r="I200" s="31"/>
      <c r="J200" s="31"/>
      <c r="K200" s="31"/>
      <c r="L200" s="31"/>
    </row>
    <row r="201" spans="1:12" ht="15.75" thickBot="1" x14ac:dyDescent="0.3">
      <c r="A201" s="47"/>
      <c r="B201" s="48"/>
      <c r="C201" s="59" t="s">
        <v>77</v>
      </c>
      <c r="D201" s="60"/>
      <c r="E201" s="59" t="s">
        <v>78</v>
      </c>
      <c r="F201" s="60"/>
    </row>
    <row r="202" spans="1:12" ht="63.75" customHeight="1" thickBot="1" x14ac:dyDescent="0.3">
      <c r="A202" s="46" t="s">
        <v>37</v>
      </c>
      <c r="B202" s="9" t="s">
        <v>38</v>
      </c>
      <c r="C202" s="61" t="s">
        <v>79</v>
      </c>
      <c r="D202" s="62"/>
      <c r="E202" s="63" t="s">
        <v>79</v>
      </c>
      <c r="F202" s="64"/>
    </row>
    <row r="203" spans="1:12" ht="50.25" customHeight="1" thickBot="1" x14ac:dyDescent="0.3">
      <c r="A203" s="44" t="s">
        <v>10</v>
      </c>
      <c r="B203" s="9">
        <v>1</v>
      </c>
      <c r="C203" s="65" t="s">
        <v>8</v>
      </c>
      <c r="D203" s="66"/>
      <c r="E203" s="67" t="s">
        <v>8</v>
      </c>
      <c r="F203" s="68"/>
    </row>
    <row r="204" spans="1:12" ht="16.5" thickBot="1" x14ac:dyDescent="0.3">
      <c r="A204" s="10" t="s">
        <v>11</v>
      </c>
      <c r="B204" s="9">
        <v>2</v>
      </c>
      <c r="C204" s="69"/>
      <c r="D204" s="70"/>
      <c r="E204" s="73"/>
      <c r="F204" s="74"/>
    </row>
    <row r="205" spans="1:12" ht="16.5" thickBot="1" x14ac:dyDescent="0.3">
      <c r="A205" s="10" t="s">
        <v>12</v>
      </c>
      <c r="B205" s="49">
        <v>3</v>
      </c>
      <c r="C205" s="63"/>
      <c r="D205" s="64"/>
      <c r="E205" s="73"/>
      <c r="F205" s="74"/>
    </row>
    <row r="206" spans="1:12" ht="16.5" thickBot="1" x14ac:dyDescent="0.3">
      <c r="A206" s="10" t="s">
        <v>13</v>
      </c>
      <c r="B206" s="9">
        <v>4</v>
      </c>
      <c r="C206" s="63"/>
      <c r="D206" s="64"/>
      <c r="E206" s="73"/>
      <c r="F206" s="74"/>
    </row>
    <row r="207" spans="1:12" ht="34.5" customHeight="1" thickBot="1" x14ac:dyDescent="0.3">
      <c r="A207" s="10" t="s">
        <v>14</v>
      </c>
      <c r="B207" s="9">
        <v>5</v>
      </c>
      <c r="C207" s="63"/>
      <c r="D207" s="64"/>
      <c r="E207" s="73"/>
      <c r="F207" s="74"/>
    </row>
    <row r="208" spans="1:12" ht="40.5" customHeight="1" thickBot="1" x14ac:dyDescent="0.3">
      <c r="A208" s="10" t="s">
        <v>15</v>
      </c>
      <c r="B208" s="9">
        <v>6</v>
      </c>
      <c r="C208" s="63"/>
      <c r="D208" s="64"/>
      <c r="E208" s="73"/>
      <c r="F208" s="74"/>
    </row>
    <row r="209" spans="1:6" ht="52.5" customHeight="1" thickBot="1" x14ac:dyDescent="0.3">
      <c r="A209" s="10" t="s">
        <v>16</v>
      </c>
      <c r="B209" s="9">
        <v>7</v>
      </c>
      <c r="C209" s="63"/>
      <c r="D209" s="64"/>
      <c r="E209" s="73"/>
      <c r="F209" s="74"/>
    </row>
    <row r="210" spans="1:6" ht="41.25" customHeight="1" thickBot="1" x14ac:dyDescent="0.3">
      <c r="A210" s="10" t="s">
        <v>17</v>
      </c>
      <c r="B210" s="9">
        <v>8</v>
      </c>
      <c r="C210" s="73">
        <f>K17</f>
        <v>33257.946071999999</v>
      </c>
      <c r="D210" s="64"/>
      <c r="E210" s="73">
        <f>C210</f>
        <v>33257.946071999999</v>
      </c>
      <c r="F210" s="74"/>
    </row>
    <row r="211" spans="1:6" ht="32.25" thickBot="1" x14ac:dyDescent="0.3">
      <c r="A211" s="10" t="s">
        <v>18</v>
      </c>
      <c r="B211" s="21" t="s">
        <v>45</v>
      </c>
      <c r="C211" s="63"/>
      <c r="D211" s="64"/>
      <c r="E211" s="73"/>
      <c r="F211" s="74"/>
    </row>
    <row r="212" spans="1:6" ht="16.5" thickBot="1" x14ac:dyDescent="0.3">
      <c r="A212" s="10" t="s">
        <v>19</v>
      </c>
      <c r="B212" s="21" t="s">
        <v>46</v>
      </c>
      <c r="C212" s="73">
        <f>K19</f>
        <v>33257.946071999999</v>
      </c>
      <c r="D212" s="64"/>
      <c r="E212" s="73">
        <f>C212</f>
        <v>33257.946071999999</v>
      </c>
      <c r="F212" s="74"/>
    </row>
    <row r="213" spans="1:6" ht="67.5" customHeight="1" thickBot="1" x14ac:dyDescent="0.3">
      <c r="A213" s="10" t="s">
        <v>39</v>
      </c>
      <c r="B213" s="21" t="s">
        <v>47</v>
      </c>
      <c r="C213" s="63"/>
      <c r="D213" s="64"/>
      <c r="E213" s="73"/>
      <c r="F213" s="74"/>
    </row>
    <row r="214" spans="1:6" ht="49.5" customHeight="1" thickBot="1" x14ac:dyDescent="0.3">
      <c r="A214" s="44" t="s">
        <v>72</v>
      </c>
      <c r="B214" s="21">
        <v>9</v>
      </c>
      <c r="C214" s="63"/>
      <c r="D214" s="64"/>
      <c r="E214" s="73"/>
      <c r="F214" s="74"/>
    </row>
    <row r="215" spans="1:6" ht="20.25" customHeight="1" thickBot="1" x14ac:dyDescent="0.3">
      <c r="A215" s="10" t="s">
        <v>21</v>
      </c>
      <c r="B215" s="21" t="s">
        <v>48</v>
      </c>
      <c r="C215" s="63"/>
      <c r="D215" s="64"/>
      <c r="E215" s="73"/>
      <c r="F215" s="74"/>
    </row>
    <row r="216" spans="1:6" ht="16.5" thickBot="1" x14ac:dyDescent="0.3">
      <c r="A216" s="10" t="s">
        <v>22</v>
      </c>
      <c r="B216" s="21" t="s">
        <v>49</v>
      </c>
      <c r="C216" s="63"/>
      <c r="D216" s="64"/>
      <c r="E216" s="73"/>
      <c r="F216" s="74"/>
    </row>
    <row r="217" spans="1:6" ht="16.5" thickBot="1" x14ac:dyDescent="0.3">
      <c r="A217" s="10" t="s">
        <v>23</v>
      </c>
      <c r="B217" s="21" t="s">
        <v>50</v>
      </c>
      <c r="C217" s="63"/>
      <c r="D217" s="64"/>
      <c r="E217" s="73"/>
      <c r="F217" s="74"/>
    </row>
    <row r="218" spans="1:6" ht="32.25" thickBot="1" x14ac:dyDescent="0.3">
      <c r="A218" s="10" t="s">
        <v>24</v>
      </c>
      <c r="B218" s="21">
        <v>10</v>
      </c>
      <c r="C218" s="73">
        <f>K25</f>
        <v>-1865.6982620000001</v>
      </c>
      <c r="D218" s="64"/>
      <c r="E218" s="73">
        <f>C218</f>
        <v>-1865.6982620000001</v>
      </c>
      <c r="F218" s="74"/>
    </row>
    <row r="219" spans="1:6" ht="32.25" thickBot="1" x14ac:dyDescent="0.3">
      <c r="A219" s="10" t="s">
        <v>25</v>
      </c>
      <c r="B219" s="21">
        <v>11</v>
      </c>
      <c r="C219" s="73">
        <f>K26</f>
        <v>-3253.8823120000002</v>
      </c>
      <c r="D219" s="64"/>
      <c r="E219" s="73">
        <f>C219</f>
        <v>-3253.8823120000002</v>
      </c>
      <c r="F219" s="74"/>
    </row>
    <row r="220" spans="1:6" ht="60" customHeight="1" thickBot="1" x14ac:dyDescent="0.3">
      <c r="A220" s="44" t="s">
        <v>26</v>
      </c>
      <c r="B220" s="21">
        <v>12</v>
      </c>
      <c r="C220" s="73">
        <f>K27</f>
        <v>28138.365497999996</v>
      </c>
      <c r="D220" s="64"/>
      <c r="E220" s="73">
        <f>C220</f>
        <v>28138.365497999996</v>
      </c>
      <c r="F220" s="74"/>
    </row>
    <row r="221" spans="1:6" ht="64.5" customHeight="1" thickBot="1" x14ac:dyDescent="0.3">
      <c r="A221" s="10" t="s">
        <v>27</v>
      </c>
      <c r="B221" s="21">
        <v>13</v>
      </c>
      <c r="C221" s="63"/>
      <c r="D221" s="64"/>
      <c r="E221" s="73"/>
      <c r="F221" s="74"/>
    </row>
    <row r="222" spans="1:6" ht="16.5" thickBot="1" x14ac:dyDescent="0.3">
      <c r="A222" s="10" t="s">
        <v>28</v>
      </c>
      <c r="B222" s="21">
        <v>14</v>
      </c>
      <c r="C222" s="63"/>
      <c r="D222" s="64"/>
      <c r="E222" s="73"/>
      <c r="F222" s="74"/>
    </row>
    <row r="223" spans="1:6" ht="16.5" thickBot="1" x14ac:dyDescent="0.3">
      <c r="A223" s="10" t="s">
        <v>29</v>
      </c>
      <c r="B223" s="21" t="s">
        <v>51</v>
      </c>
      <c r="C223" s="63"/>
      <c r="D223" s="64"/>
      <c r="E223" s="73"/>
      <c r="F223" s="74"/>
    </row>
    <row r="224" spans="1:6" ht="16.5" thickBot="1" x14ac:dyDescent="0.3">
      <c r="A224" s="10" t="s">
        <v>75</v>
      </c>
      <c r="B224" s="21" t="s">
        <v>76</v>
      </c>
      <c r="C224" s="50"/>
      <c r="D224" s="51"/>
      <c r="E224" s="52"/>
      <c r="F224" s="53"/>
    </row>
    <row r="225" spans="1:11" ht="32.25" thickBot="1" x14ac:dyDescent="0.3">
      <c r="A225" s="10" t="s">
        <v>73</v>
      </c>
      <c r="B225" s="21"/>
      <c r="C225" s="50"/>
      <c r="D225" s="51"/>
      <c r="E225" s="52"/>
      <c r="F225" s="53"/>
    </row>
    <row r="226" spans="1:11" ht="16.5" thickBot="1" x14ac:dyDescent="0.3">
      <c r="A226" s="10" t="s">
        <v>30</v>
      </c>
      <c r="B226" s="21">
        <v>15</v>
      </c>
      <c r="C226" s="63"/>
      <c r="D226" s="64"/>
      <c r="E226" s="73"/>
      <c r="F226" s="74"/>
    </row>
    <row r="227" spans="1:11" ht="16.5" thickBot="1" x14ac:dyDescent="0.3">
      <c r="A227" s="10" t="s">
        <v>31</v>
      </c>
      <c r="B227" s="21">
        <v>16</v>
      </c>
      <c r="C227" s="73">
        <f>K34</f>
        <v>3918</v>
      </c>
      <c r="D227" s="64"/>
      <c r="E227" s="73">
        <f>C227</f>
        <v>3918</v>
      </c>
      <c r="F227" s="74"/>
    </row>
    <row r="228" spans="1:11" ht="16.5" thickBot="1" x14ac:dyDescent="0.3">
      <c r="A228" s="10" t="s">
        <v>32</v>
      </c>
      <c r="B228" s="21" t="s">
        <v>52</v>
      </c>
      <c r="C228" s="63"/>
      <c r="D228" s="64"/>
      <c r="E228" s="73"/>
      <c r="F228" s="74"/>
    </row>
    <row r="229" spans="1:11" ht="16.5" thickBot="1" x14ac:dyDescent="0.3">
      <c r="A229" s="10" t="s">
        <v>33</v>
      </c>
      <c r="B229" s="21" t="s">
        <v>53</v>
      </c>
      <c r="C229" s="63"/>
      <c r="D229" s="64"/>
      <c r="E229" s="73"/>
      <c r="F229" s="74"/>
    </row>
    <row r="230" spans="1:11" ht="16.5" thickBot="1" x14ac:dyDescent="0.3">
      <c r="A230" s="10" t="s">
        <v>34</v>
      </c>
      <c r="B230" s="21" t="s">
        <v>54</v>
      </c>
      <c r="C230" s="63"/>
      <c r="D230" s="64"/>
      <c r="E230" s="73"/>
      <c r="F230" s="74"/>
    </row>
    <row r="231" spans="1:11" ht="16.5" thickBot="1" x14ac:dyDescent="0.3">
      <c r="A231" s="10" t="s">
        <v>64</v>
      </c>
      <c r="B231" s="21" t="s">
        <v>65</v>
      </c>
      <c r="C231" s="73">
        <f>K38</f>
        <v>1985.0478380000002</v>
      </c>
      <c r="D231" s="64"/>
      <c r="E231" s="73">
        <f>C231</f>
        <v>1985.0478380000002</v>
      </c>
      <c r="F231" s="74"/>
    </row>
    <row r="232" spans="1:11" ht="21.75" customHeight="1" thickBot="1" x14ac:dyDescent="0.3">
      <c r="A232" s="10" t="s">
        <v>35</v>
      </c>
      <c r="B232" s="21" t="s">
        <v>56</v>
      </c>
      <c r="C232" s="73">
        <f>K39</f>
        <v>10105</v>
      </c>
      <c r="D232" s="64"/>
      <c r="E232" s="73">
        <f>C232</f>
        <v>10105</v>
      </c>
      <c r="F232" s="74"/>
    </row>
    <row r="233" spans="1:11" ht="21" customHeight="1" thickBot="1" x14ac:dyDescent="0.3">
      <c r="A233" s="10" t="s">
        <v>36</v>
      </c>
      <c r="B233" s="21" t="s">
        <v>58</v>
      </c>
      <c r="C233" s="73">
        <f>K40</f>
        <v>12129.996585999999</v>
      </c>
      <c r="D233" s="64"/>
      <c r="E233" s="73">
        <f>C233</f>
        <v>12129.996585999999</v>
      </c>
      <c r="F233" s="74"/>
    </row>
    <row r="234" spans="1:11" ht="85.5" customHeight="1" thickBot="1" x14ac:dyDescent="0.3">
      <c r="A234" s="10" t="s">
        <v>74</v>
      </c>
      <c r="B234" s="21" t="s">
        <v>57</v>
      </c>
      <c r="C234" s="73">
        <f>K41</f>
        <v>0</v>
      </c>
      <c r="D234" s="64"/>
      <c r="E234" s="73">
        <f>C234</f>
        <v>0</v>
      </c>
      <c r="F234" s="74"/>
    </row>
    <row r="235" spans="1:11" ht="46.5" customHeight="1" x14ac:dyDescent="0.25">
      <c r="A235" s="56" t="s">
        <v>81</v>
      </c>
      <c r="B235" s="56"/>
      <c r="C235" s="56"/>
      <c r="D235" s="56"/>
      <c r="E235" s="31"/>
      <c r="F235" s="31"/>
      <c r="G235" s="31"/>
      <c r="H235" s="31"/>
      <c r="I235" s="31"/>
      <c r="J235" s="31"/>
      <c r="K235" s="31"/>
    </row>
    <row r="236" spans="1:11" ht="15.75" thickBot="1" x14ac:dyDescent="0.3">
      <c r="A236" s="3"/>
    </row>
    <row r="237" spans="1:11" ht="77.25" thickBot="1" x14ac:dyDescent="0.3">
      <c r="A237" s="20" t="s">
        <v>40</v>
      </c>
      <c r="B237" s="26" t="s">
        <v>41</v>
      </c>
      <c r="C237" s="26" t="s">
        <v>42</v>
      </c>
    </row>
    <row r="238" spans="1:11" ht="16.5" thickBot="1" x14ac:dyDescent="0.3">
      <c r="A238" s="10" t="s">
        <v>43</v>
      </c>
      <c r="B238" s="9" t="s">
        <v>44</v>
      </c>
      <c r="C238" s="27">
        <v>0.76800000000000002</v>
      </c>
    </row>
    <row r="239" spans="1:11" ht="31.5" customHeight="1" thickBot="1" x14ac:dyDescent="0.3">
      <c r="A239" s="10" t="s">
        <v>2</v>
      </c>
      <c r="B239" s="9" t="s">
        <v>44</v>
      </c>
      <c r="C239" s="28">
        <v>1.43</v>
      </c>
    </row>
    <row r="240" spans="1:11" ht="16.5" thickBot="1" x14ac:dyDescent="0.3">
      <c r="A240" s="10" t="s">
        <v>3</v>
      </c>
      <c r="B240" s="8" t="s">
        <v>61</v>
      </c>
      <c r="C240" s="22">
        <v>1.1539999999999999</v>
      </c>
    </row>
    <row r="241" spans="1:6" ht="30.75" customHeight="1" thickBot="1" x14ac:dyDescent="0.3">
      <c r="A241" s="10" t="s">
        <v>7</v>
      </c>
      <c r="B241" s="9" t="s">
        <v>60</v>
      </c>
      <c r="C241" s="27">
        <v>0.123</v>
      </c>
    </row>
    <row r="242" spans="1:6" ht="16.5" thickBot="1" x14ac:dyDescent="0.3">
      <c r="A242" s="10" t="s">
        <v>8</v>
      </c>
      <c r="B242" s="9" t="s">
        <v>62</v>
      </c>
      <c r="C242" s="27">
        <v>0.14860000000000001</v>
      </c>
    </row>
    <row r="245" spans="1:6" x14ac:dyDescent="0.25">
      <c r="E245" s="54"/>
      <c r="F245" s="55"/>
    </row>
  </sheetData>
  <mergeCells count="335">
    <mergeCell ref="J3:L3"/>
    <mergeCell ref="C232:D232"/>
    <mergeCell ref="E232:F232"/>
    <mergeCell ref="C233:D233"/>
    <mergeCell ref="E233:F233"/>
    <mergeCell ref="C234:D234"/>
    <mergeCell ref="E234:F234"/>
    <mergeCell ref="C229:D229"/>
    <mergeCell ref="E229:F229"/>
    <mergeCell ref="C230:D230"/>
    <mergeCell ref="E230:F230"/>
    <mergeCell ref="C231:D231"/>
    <mergeCell ref="E231:F231"/>
    <mergeCell ref="C226:D226"/>
    <mergeCell ref="E226:F226"/>
    <mergeCell ref="C227:D227"/>
    <mergeCell ref="E227:F227"/>
    <mergeCell ref="C228:D228"/>
    <mergeCell ref="E228:F228"/>
    <mergeCell ref="C221:D221"/>
    <mergeCell ref="E221:F221"/>
    <mergeCell ref="C222:D222"/>
    <mergeCell ref="E222:F222"/>
    <mergeCell ref="C223:D223"/>
    <mergeCell ref="E223:F223"/>
    <mergeCell ref="C218:D218"/>
    <mergeCell ref="E218:F218"/>
    <mergeCell ref="C219:D219"/>
    <mergeCell ref="E219:F219"/>
    <mergeCell ref="C220:D220"/>
    <mergeCell ref="E220:F220"/>
    <mergeCell ref="C215:D215"/>
    <mergeCell ref="E215:F215"/>
    <mergeCell ref="C216:D216"/>
    <mergeCell ref="E216:F216"/>
    <mergeCell ref="C217:D217"/>
    <mergeCell ref="E217:F217"/>
    <mergeCell ref="C212:D212"/>
    <mergeCell ref="E212:F212"/>
    <mergeCell ref="C213:D213"/>
    <mergeCell ref="E213:F213"/>
    <mergeCell ref="C214:D214"/>
    <mergeCell ref="E214:F214"/>
    <mergeCell ref="C209:D209"/>
    <mergeCell ref="E209:F209"/>
    <mergeCell ref="C210:D210"/>
    <mergeCell ref="E210:F210"/>
    <mergeCell ref="C211:D211"/>
    <mergeCell ref="E211:F211"/>
    <mergeCell ref="C206:D206"/>
    <mergeCell ref="E206:F206"/>
    <mergeCell ref="C207:D207"/>
    <mergeCell ref="E207:F207"/>
    <mergeCell ref="C208:D208"/>
    <mergeCell ref="E208:F208"/>
    <mergeCell ref="C203:D203"/>
    <mergeCell ref="E203:F203"/>
    <mergeCell ref="C204:D204"/>
    <mergeCell ref="E204:F204"/>
    <mergeCell ref="C205:D205"/>
    <mergeCell ref="E205:F205"/>
    <mergeCell ref="A198:G198"/>
    <mergeCell ref="A199:G199"/>
    <mergeCell ref="C201:D201"/>
    <mergeCell ref="E201:F201"/>
    <mergeCell ref="C202:D202"/>
    <mergeCell ref="E202:F202"/>
    <mergeCell ref="C191:D191"/>
    <mergeCell ref="E191:F191"/>
    <mergeCell ref="C192:D192"/>
    <mergeCell ref="E192:F192"/>
    <mergeCell ref="C193:D193"/>
    <mergeCell ref="E193:F193"/>
    <mergeCell ref="C188:D188"/>
    <mergeCell ref="E188:F188"/>
    <mergeCell ref="C189:D189"/>
    <mergeCell ref="E189:F189"/>
    <mergeCell ref="C190:D190"/>
    <mergeCell ref="E190:F190"/>
    <mergeCell ref="C185:D185"/>
    <mergeCell ref="E185:F185"/>
    <mergeCell ref="C186:D186"/>
    <mergeCell ref="E186:F186"/>
    <mergeCell ref="C187:D187"/>
    <mergeCell ref="E187:F187"/>
    <mergeCell ref="C180:D180"/>
    <mergeCell ref="E180:F180"/>
    <mergeCell ref="C181:D181"/>
    <mergeCell ref="E181:F181"/>
    <mergeCell ref="C182:D182"/>
    <mergeCell ref="E182:F182"/>
    <mergeCell ref="C177:D177"/>
    <mergeCell ref="E177:F177"/>
    <mergeCell ref="C178:D178"/>
    <mergeCell ref="E178:F178"/>
    <mergeCell ref="C179:D179"/>
    <mergeCell ref="E179:F179"/>
    <mergeCell ref="C174:D174"/>
    <mergeCell ref="E174:F174"/>
    <mergeCell ref="C175:D175"/>
    <mergeCell ref="E175:F175"/>
    <mergeCell ref="C176:D176"/>
    <mergeCell ref="E176:F176"/>
    <mergeCell ref="C171:D171"/>
    <mergeCell ref="E171:F171"/>
    <mergeCell ref="C172:D172"/>
    <mergeCell ref="E172:F172"/>
    <mergeCell ref="C173:D173"/>
    <mergeCell ref="E173:F173"/>
    <mergeCell ref="C168:D168"/>
    <mergeCell ref="E168:F168"/>
    <mergeCell ref="C169:D169"/>
    <mergeCell ref="E169:F169"/>
    <mergeCell ref="C170:D170"/>
    <mergeCell ref="E170:F170"/>
    <mergeCell ref="C165:D165"/>
    <mergeCell ref="E165:F165"/>
    <mergeCell ref="C166:D166"/>
    <mergeCell ref="E166:F166"/>
    <mergeCell ref="C167:D167"/>
    <mergeCell ref="E167:F167"/>
    <mergeCell ref="C162:D162"/>
    <mergeCell ref="E162:F162"/>
    <mergeCell ref="C163:D163"/>
    <mergeCell ref="E163:F163"/>
    <mergeCell ref="C164:D164"/>
    <mergeCell ref="E164:F164"/>
    <mergeCell ref="A157:G157"/>
    <mergeCell ref="A158:G158"/>
    <mergeCell ref="C160:D160"/>
    <mergeCell ref="E160:F160"/>
    <mergeCell ref="C161:D161"/>
    <mergeCell ref="E161:F161"/>
    <mergeCell ref="C154:D154"/>
    <mergeCell ref="E154:F154"/>
    <mergeCell ref="C155:D155"/>
    <mergeCell ref="E155:F155"/>
    <mergeCell ref="C156:D156"/>
    <mergeCell ref="E156:F156"/>
    <mergeCell ref="C151:D151"/>
    <mergeCell ref="E151:F151"/>
    <mergeCell ref="C152:D152"/>
    <mergeCell ref="E152:F152"/>
    <mergeCell ref="C153:D153"/>
    <mergeCell ref="E153:F153"/>
    <mergeCell ref="C148:D148"/>
    <mergeCell ref="E148:F148"/>
    <mergeCell ref="C149:D149"/>
    <mergeCell ref="E149:F149"/>
    <mergeCell ref="C150:D150"/>
    <mergeCell ref="E150:F150"/>
    <mergeCell ref="C143:D143"/>
    <mergeCell ref="E143:F143"/>
    <mergeCell ref="C144:D144"/>
    <mergeCell ref="E144:F144"/>
    <mergeCell ref="C145:D145"/>
    <mergeCell ref="E145:F145"/>
    <mergeCell ref="C140:D140"/>
    <mergeCell ref="E140:F140"/>
    <mergeCell ref="C141:D141"/>
    <mergeCell ref="E141:F141"/>
    <mergeCell ref="C142:D142"/>
    <mergeCell ref="E142:F142"/>
    <mergeCell ref="C137:D137"/>
    <mergeCell ref="E137:F137"/>
    <mergeCell ref="C138:D138"/>
    <mergeCell ref="E138:F138"/>
    <mergeCell ref="C139:D139"/>
    <mergeCell ref="E139:F139"/>
    <mergeCell ref="C134:D134"/>
    <mergeCell ref="E134:F134"/>
    <mergeCell ref="C135:D135"/>
    <mergeCell ref="E135:F135"/>
    <mergeCell ref="C136:D136"/>
    <mergeCell ref="E136:F136"/>
    <mergeCell ref="C131:D131"/>
    <mergeCell ref="E131:F131"/>
    <mergeCell ref="C132:D132"/>
    <mergeCell ref="E132:F132"/>
    <mergeCell ref="C133:D133"/>
    <mergeCell ref="E133:F133"/>
    <mergeCell ref="C128:D128"/>
    <mergeCell ref="E128:F128"/>
    <mergeCell ref="C129:D129"/>
    <mergeCell ref="E129:F129"/>
    <mergeCell ref="C130:D130"/>
    <mergeCell ref="E130:F130"/>
    <mergeCell ref="C125:D125"/>
    <mergeCell ref="E125:F125"/>
    <mergeCell ref="C126:D126"/>
    <mergeCell ref="E126:F126"/>
    <mergeCell ref="C127:D127"/>
    <mergeCell ref="E127:F127"/>
    <mergeCell ref="A121:G121"/>
    <mergeCell ref="C123:D123"/>
    <mergeCell ref="E123:F123"/>
    <mergeCell ref="C124:D124"/>
    <mergeCell ref="E124:F124"/>
    <mergeCell ref="C118:D118"/>
    <mergeCell ref="E118:F118"/>
    <mergeCell ref="C119:D119"/>
    <mergeCell ref="E119:F119"/>
    <mergeCell ref="A120:G120"/>
    <mergeCell ref="C115:D115"/>
    <mergeCell ref="E115:F115"/>
    <mergeCell ref="C116:D116"/>
    <mergeCell ref="E116:F116"/>
    <mergeCell ref="C117:D117"/>
    <mergeCell ref="E117:F117"/>
    <mergeCell ref="C112:D112"/>
    <mergeCell ref="E112:F112"/>
    <mergeCell ref="C113:D113"/>
    <mergeCell ref="E113:F113"/>
    <mergeCell ref="C114:D114"/>
    <mergeCell ref="E114:F114"/>
    <mergeCell ref="C107:D107"/>
    <mergeCell ref="E107:F107"/>
    <mergeCell ref="C108:D108"/>
    <mergeCell ref="E108:F108"/>
    <mergeCell ref="C111:D111"/>
    <mergeCell ref="E111:F111"/>
    <mergeCell ref="C104:D104"/>
    <mergeCell ref="E104:F104"/>
    <mergeCell ref="C105:D105"/>
    <mergeCell ref="E105:F105"/>
    <mergeCell ref="C106:D106"/>
    <mergeCell ref="E106:F106"/>
    <mergeCell ref="C101:D101"/>
    <mergeCell ref="E101:F101"/>
    <mergeCell ref="C102:D102"/>
    <mergeCell ref="E102:F102"/>
    <mergeCell ref="C103:D103"/>
    <mergeCell ref="E103:F103"/>
    <mergeCell ref="C98:D98"/>
    <mergeCell ref="E98:F98"/>
    <mergeCell ref="C99:D99"/>
    <mergeCell ref="E99:F99"/>
    <mergeCell ref="C100:D100"/>
    <mergeCell ref="E100:F100"/>
    <mergeCell ref="C95:D95"/>
    <mergeCell ref="E95:F95"/>
    <mergeCell ref="C96:D96"/>
    <mergeCell ref="E96:F96"/>
    <mergeCell ref="C97:D97"/>
    <mergeCell ref="E97:F97"/>
    <mergeCell ref="C92:D92"/>
    <mergeCell ref="E92:F92"/>
    <mergeCell ref="C93:D93"/>
    <mergeCell ref="E93:F93"/>
    <mergeCell ref="C94:D94"/>
    <mergeCell ref="E94:F94"/>
    <mergeCell ref="C91:D91"/>
    <mergeCell ref="E91:F91"/>
    <mergeCell ref="E77:F77"/>
    <mergeCell ref="E78:F78"/>
    <mergeCell ref="E79:F79"/>
    <mergeCell ref="A83:G83"/>
    <mergeCell ref="A84:G84"/>
    <mergeCell ref="C78:D78"/>
    <mergeCell ref="C79:D79"/>
    <mergeCell ref="E76:F76"/>
    <mergeCell ref="E65:F65"/>
    <mergeCell ref="E66:F66"/>
    <mergeCell ref="E67:F67"/>
    <mergeCell ref="E68:F68"/>
    <mergeCell ref="E71:F71"/>
    <mergeCell ref="E89:F89"/>
    <mergeCell ref="C90:D90"/>
    <mergeCell ref="E90:F9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C77:D77"/>
    <mergeCell ref="C73:D73"/>
    <mergeCell ref="C74:D74"/>
    <mergeCell ref="C75:D75"/>
    <mergeCell ref="C76:D76"/>
    <mergeCell ref="C66:D66"/>
    <mergeCell ref="C67:D67"/>
    <mergeCell ref="C68:D68"/>
    <mergeCell ref="C71:D71"/>
    <mergeCell ref="C72:D72"/>
    <mergeCell ref="C61:D61"/>
    <mergeCell ref="C62:D62"/>
    <mergeCell ref="C63:D63"/>
    <mergeCell ref="C64:D64"/>
    <mergeCell ref="C65:D65"/>
    <mergeCell ref="E72:F72"/>
    <mergeCell ref="E73:F73"/>
    <mergeCell ref="E74:F74"/>
    <mergeCell ref="E75:F75"/>
    <mergeCell ref="C57:D57"/>
    <mergeCell ref="C58:D58"/>
    <mergeCell ref="C59:D59"/>
    <mergeCell ref="C60:D60"/>
    <mergeCell ref="C51:D51"/>
    <mergeCell ref="C52:D52"/>
    <mergeCell ref="C53:D53"/>
    <mergeCell ref="C54:D54"/>
    <mergeCell ref="C55:D55"/>
    <mergeCell ref="A5:L5"/>
    <mergeCell ref="A6:L6"/>
    <mergeCell ref="A43:G43"/>
    <mergeCell ref="A44:G44"/>
    <mergeCell ref="G1:I1"/>
    <mergeCell ref="A235:D235"/>
    <mergeCell ref="C86:D86"/>
    <mergeCell ref="E86:F86"/>
    <mergeCell ref="C87:D87"/>
    <mergeCell ref="E87:F87"/>
    <mergeCell ref="C88:D88"/>
    <mergeCell ref="E88:F88"/>
    <mergeCell ref="C89:D89"/>
    <mergeCell ref="C48:D48"/>
    <mergeCell ref="E48:F48"/>
    <mergeCell ref="C49:D49"/>
    <mergeCell ref="E49:F49"/>
    <mergeCell ref="C50:D50"/>
    <mergeCell ref="E50:F50"/>
    <mergeCell ref="C46:D46"/>
    <mergeCell ref="E46:F46"/>
    <mergeCell ref="C47:D47"/>
    <mergeCell ref="E47:F47"/>
    <mergeCell ref="C56:D56"/>
  </mergeCells>
  <pageMargins left="0.78740157480314965" right="0.78740157480314965" top="0.98425196850393704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</dc:creator>
  <cp:lastModifiedBy>Сергеева ОА</cp:lastModifiedBy>
  <cp:lastPrinted>2021-08-17T08:09:32Z</cp:lastPrinted>
  <dcterms:created xsi:type="dcterms:W3CDTF">2019-04-01T03:06:19Z</dcterms:created>
  <dcterms:modified xsi:type="dcterms:W3CDTF">2022-08-09T08:37:46Z</dcterms:modified>
</cp:coreProperties>
</file>