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Downloads Chrome\"/>
    </mc:Choice>
  </mc:AlternateContent>
  <bookViews>
    <workbookView xWindow="1635" yWindow="150" windowWidth="20115" windowHeight="5445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F27" i="1" l="1"/>
  <c r="F43" i="1"/>
  <c r="K44" i="1"/>
  <c r="K43" i="1"/>
  <c r="K41" i="1"/>
  <c r="K26" i="1"/>
  <c r="J27" i="1"/>
  <c r="K17" i="1"/>
  <c r="K19" i="1" s="1"/>
  <c r="J17" i="1"/>
  <c r="J19" i="1" s="1"/>
  <c r="J44" i="1" s="1"/>
  <c r="J14" i="1"/>
  <c r="F11" i="1"/>
  <c r="F14" i="1" s="1"/>
  <c r="F17" i="1" s="1"/>
  <c r="F19" i="1" s="1"/>
  <c r="E11" i="1"/>
  <c r="E27" i="1" s="1"/>
  <c r="C11" i="1"/>
  <c r="C27" i="1" s="1"/>
  <c r="E14" i="1" l="1"/>
  <c r="E44" i="1" s="1"/>
  <c r="K27" i="1"/>
  <c r="C14" i="1"/>
  <c r="F44" i="1"/>
  <c r="E246" i="1"/>
  <c r="D246" i="1" s="1"/>
  <c r="E207" i="1"/>
  <c r="D207" i="1" s="1"/>
  <c r="E175" i="1"/>
  <c r="E178" i="1" s="1"/>
  <c r="E248" i="1"/>
  <c r="D248" i="1" s="1"/>
  <c r="E247" i="1"/>
  <c r="D247" i="1" s="1"/>
  <c r="E245" i="1"/>
  <c r="D245" i="1" s="1"/>
  <c r="E244" i="1"/>
  <c r="D244" i="1" s="1"/>
  <c r="E243" i="1"/>
  <c r="D243" i="1" s="1"/>
  <c r="E241" i="1"/>
  <c r="D241" i="1" s="1"/>
  <c r="E237" i="1"/>
  <c r="D237" i="1" s="1"/>
  <c r="E202" i="1"/>
  <c r="D202" i="1" s="1"/>
  <c r="E197" i="1"/>
  <c r="D197" i="1" s="1"/>
  <c r="E166" i="1"/>
  <c r="E134" i="1"/>
  <c r="E137" i="1" s="1"/>
  <c r="E140" i="1" s="1"/>
  <c r="E142" i="1" s="1"/>
  <c r="E93" i="1"/>
  <c r="E96" i="1" s="1"/>
  <c r="E99" i="1" s="1"/>
  <c r="E101" i="1" s="1"/>
  <c r="E52" i="1"/>
  <c r="E55" i="1" s="1"/>
  <c r="E58" i="1" s="1"/>
  <c r="E60" i="1" s="1"/>
  <c r="E167" i="1"/>
  <c r="L40" i="1"/>
  <c r="L39" i="1"/>
  <c r="L36" i="1"/>
  <c r="L33" i="1"/>
  <c r="L32" i="1"/>
  <c r="L31" i="1"/>
  <c r="E150" i="1"/>
  <c r="E230" i="1"/>
  <c r="D230" i="1" s="1"/>
  <c r="E208" i="1"/>
  <c r="D208" i="1" s="1"/>
  <c r="E191" i="1"/>
  <c r="D191" i="1" s="1"/>
  <c r="E17" i="1" l="1"/>
  <c r="E19" i="1" s="1"/>
  <c r="C44" i="1"/>
  <c r="E85" i="1" s="1"/>
  <c r="D85" i="1" s="1"/>
  <c r="C17" i="1"/>
  <c r="C19" i="1" s="1"/>
  <c r="E195" i="1"/>
  <c r="D195" i="1" s="1"/>
  <c r="E181" i="1"/>
  <c r="E196" i="1"/>
  <c r="D196" i="1" s="1"/>
  <c r="E200" i="1"/>
  <c r="D200" i="1" s="1"/>
  <c r="E204" i="1"/>
  <c r="D204" i="1" s="1"/>
  <c r="E222" i="1"/>
  <c r="E231" i="1"/>
  <c r="D231" i="1" s="1"/>
  <c r="L43" i="1"/>
  <c r="E203" i="1"/>
  <c r="D203" i="1" s="1"/>
  <c r="E126" i="1"/>
  <c r="E68" i="1"/>
  <c r="L11" i="1"/>
  <c r="L38" i="1"/>
  <c r="L44" i="1" l="1"/>
  <c r="E224" i="1"/>
  <c r="D222" i="1"/>
  <c r="D224" i="1" s="1"/>
  <c r="E183" i="1"/>
  <c r="D181" i="1"/>
  <c r="D183" i="1" s="1"/>
  <c r="L26" i="1"/>
  <c r="E190" i="1"/>
  <c r="D190" i="1" s="1"/>
  <c r="L25" i="1"/>
  <c r="E189" i="1"/>
  <c r="D189" i="1" s="1"/>
  <c r="L41" i="1"/>
  <c r="E205" i="1"/>
  <c r="D205" i="1" s="1"/>
  <c r="E232" i="1"/>
  <c r="D232" i="1" s="1"/>
  <c r="E242" i="1"/>
  <c r="D242" i="1" s="1"/>
  <c r="D126" i="1"/>
  <c r="E109" i="1"/>
  <c r="L14" i="1"/>
  <c r="E201" i="1"/>
  <c r="D201" i="1" s="1"/>
  <c r="C68" i="1"/>
  <c r="L27" i="1" l="1"/>
  <c r="L17" i="1"/>
  <c r="L19" i="1"/>
  <c r="L37" i="1"/>
  <c r="L42" i="1" l="1"/>
  <c r="E206" i="1"/>
  <c r="D206" i="1" s="1"/>
  <c r="C242" i="1"/>
  <c r="C126" i="1" l="1"/>
  <c r="C85" i="1"/>
  <c r="C200" i="1"/>
  <c r="C197" i="1"/>
  <c r="C195" i="1"/>
  <c r="C224" i="1" l="1"/>
  <c r="C230" i="1" s="1"/>
  <c r="C237" i="1" s="1"/>
  <c r="C241" i="1" s="1"/>
  <c r="C243" i="1"/>
  <c r="C244" i="1" s="1"/>
  <c r="C245" i="1" s="1"/>
  <c r="C246" i="1" s="1"/>
  <c r="C247" i="1" s="1"/>
  <c r="C248" i="1" s="1"/>
  <c r="C231" i="1"/>
  <c r="C232" i="1" s="1"/>
  <c r="C207" i="1"/>
  <c r="C208" i="1" s="1"/>
  <c r="C183" i="1"/>
  <c r="C191" i="1" s="1"/>
  <c r="C181" i="1"/>
  <c r="C189" i="1" s="1"/>
  <c r="C190" i="1" s="1"/>
  <c r="C178" i="1"/>
  <c r="C166" i="1" l="1"/>
  <c r="C167" i="1" s="1"/>
  <c r="C142" i="1"/>
  <c r="C140" i="1"/>
  <c r="C137" i="1"/>
  <c r="C150" i="1" s="1"/>
  <c r="C101" i="1"/>
  <c r="C109" i="1" s="1"/>
  <c r="C99" i="1"/>
  <c r="C96" i="1"/>
</calcChain>
</file>

<file path=xl/sharedStrings.xml><?xml version="1.0" encoding="utf-8"?>
<sst xmlns="http://schemas.openxmlformats.org/spreadsheetml/2006/main" count="405" uniqueCount="99">
  <si>
    <t>Уголь</t>
  </si>
  <si>
    <t>Сырая нефть</t>
  </si>
  <si>
    <t>Нефтепродукты</t>
  </si>
  <si>
    <t>Природный газ</t>
  </si>
  <si>
    <t>Прочее твердое топливо</t>
  </si>
  <si>
    <t>Гидроэнергия и НВИЭ</t>
  </si>
  <si>
    <t>Атомная энергия</t>
  </si>
  <si>
    <t>Электрическая энергия</t>
  </si>
  <si>
    <t>Тепловая энергия</t>
  </si>
  <si>
    <t>Всего</t>
  </si>
  <si>
    <t>Производство энергетических ресурсов</t>
  </si>
  <si>
    <t>Ввоз</t>
  </si>
  <si>
    <t>Вывоз</t>
  </si>
  <si>
    <t>Изменение запасов</t>
  </si>
  <si>
    <t>Потребление первичной энергии</t>
  </si>
  <si>
    <t>Статистическое расхождение</t>
  </si>
  <si>
    <t>Производство электрической энергии</t>
  </si>
  <si>
    <t>Производство тепловой энергии</t>
  </si>
  <si>
    <t>Теплоэлектростанции</t>
  </si>
  <si>
    <t>Котельные</t>
  </si>
  <si>
    <t>Электрокотельные и теплоутилизационные установки</t>
  </si>
  <si>
    <t>Преобразование топлива</t>
  </si>
  <si>
    <t>Переработка нефти</t>
  </si>
  <si>
    <t>Переработка газа</t>
  </si>
  <si>
    <t>Обогащение угля</t>
  </si>
  <si>
    <t>Собственные нужды</t>
  </si>
  <si>
    <t>Потери при передаче</t>
  </si>
  <si>
    <t>Конечное потребление энергетических ресурсов</t>
  </si>
  <si>
    <t>Сельское хозяйство, рыболовство и рыбоводство</t>
  </si>
  <si>
    <t>Промышленность</t>
  </si>
  <si>
    <t>Продукт 1</t>
  </si>
  <si>
    <t>Строительство</t>
  </si>
  <si>
    <t>Транспорт и связь</t>
  </si>
  <si>
    <t>Железнодорожный</t>
  </si>
  <si>
    <t>Трубопроводный</t>
  </si>
  <si>
    <t>Автомобильный</t>
  </si>
  <si>
    <t>Сфера услуг</t>
  </si>
  <si>
    <t>Население</t>
  </si>
  <si>
    <t>Использование топливно-энергетических ресурсов в качестве сырья и на нетопливные нужды</t>
  </si>
  <si>
    <t>Строки топливно-энергетического баланса</t>
  </si>
  <si>
    <t>Номер строк баланса</t>
  </si>
  <si>
    <t>Вид энергетического ресурса</t>
  </si>
  <si>
    <t>Электрокотельные и тепло-утилизационные установки</t>
  </si>
  <si>
    <t>Коэффициенты пересчета топлива и энергии в условное топливо</t>
  </si>
  <si>
    <t>Виды топливно-энергетических ресурсов</t>
  </si>
  <si>
    <t>Единицы измерения</t>
  </si>
  <si>
    <t>Коэффициенты пересчета в условное топливо</t>
  </si>
  <si>
    <t>Уголь каменный</t>
  </si>
  <si>
    <t>тонн</t>
  </si>
  <si>
    <t>8.1</t>
  </si>
  <si>
    <t>8.2</t>
  </si>
  <si>
    <t>8.3</t>
  </si>
  <si>
    <t>9.1</t>
  </si>
  <si>
    <t>9.2</t>
  </si>
  <si>
    <t>9.3</t>
  </si>
  <si>
    <t>14.1</t>
  </si>
  <si>
    <t>16.1</t>
  </si>
  <si>
    <t>16.2</t>
  </si>
  <si>
    <t>16.3</t>
  </si>
  <si>
    <t>Организации</t>
  </si>
  <si>
    <t>Образовательные учреждения</t>
  </si>
  <si>
    <t>Медицинские учреждения</t>
  </si>
  <si>
    <t>Прочие бюджетные учреждения</t>
  </si>
  <si>
    <t>Учреждения культуры</t>
  </si>
  <si>
    <t>города Оби Новосибирской области</t>
  </si>
  <si>
    <t>17</t>
  </si>
  <si>
    <t>17.1</t>
  </si>
  <si>
    <t>17.2</t>
  </si>
  <si>
    <t>17.3</t>
  </si>
  <si>
    <t>17.4</t>
  </si>
  <si>
    <t>19</t>
  </si>
  <si>
    <t>20</t>
  </si>
  <si>
    <t>18</t>
  </si>
  <si>
    <t>Тонн</t>
  </si>
  <si>
    <t>Тонн условного топлива</t>
  </si>
  <si>
    <t>уголь</t>
  </si>
  <si>
    <t>нефтепродукты</t>
  </si>
  <si>
    <t>природный газ</t>
  </si>
  <si>
    <t>Куб.м.</t>
  </si>
  <si>
    <t>электрическая энергия</t>
  </si>
  <si>
    <t>тыс. кВт/ч</t>
  </si>
  <si>
    <t>тыс.м3</t>
  </si>
  <si>
    <t>тепловая энергия</t>
  </si>
  <si>
    <t>Гкал</t>
  </si>
  <si>
    <t>Однопродуктовый баланс энергетического ресурса (уголь)</t>
  </si>
  <si>
    <t>Однопродуктовый баланс энергетического ресурса (нефтепродукты)</t>
  </si>
  <si>
    <t>Однопродуктовый баланс энергетического ресурса (природный газ)</t>
  </si>
  <si>
    <t>Однопродуктовый баланс энергетического ресурса (электрическая энергия)</t>
  </si>
  <si>
    <t>Однопродуктовый баланс энергетического  ресурса (тепловая энергия)</t>
  </si>
  <si>
    <t>(в тоннах условного топлива)</t>
  </si>
  <si>
    <t>Прочий</t>
  </si>
  <si>
    <t>16.4</t>
  </si>
  <si>
    <t xml:space="preserve">муниципального образования города Оби Новосибирской области </t>
  </si>
  <si>
    <t>Топливно-энергетический баланс за 2020 год</t>
  </si>
  <si>
    <t xml:space="preserve">ПРИЛОЖЕНИЕ </t>
  </si>
  <si>
    <t>к постановлению администрации города Оби</t>
  </si>
  <si>
    <t>№ п.п.</t>
  </si>
  <si>
    <t>Наименование</t>
  </si>
  <si>
    <t>Новосибирской области от 19.08.2021 № 720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</si>
</sst>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12" x14ac:knownFonts="1">
    <font>
      <sz val="11"/>
      <color theme="1"/>
      <name val="Calibri"/>
      <family val="2"/>
      <charset val="204"/>
      <scheme val="minor"/>
    </font>
    <font>
      <sz val="11"/>
      <color rgb="FF22272F"/>
      <name val="Times New Roman"/>
      <family val="1"/>
      <charset val="204"/>
    </font>
    <font>
      <b/>
      <sz val="15"/>
      <color rgb="FF22272F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rgb="FF464C55"/>
      <name val="Times New Roman"/>
      <family val="1"/>
      <charset val="204"/>
    </font>
    <font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sz val="10"/>
      <color rgb="FF464C55"/>
      <name val="Times New Roman"/>
      <family val="1"/>
      <charset val="204"/>
    </font>
    <font>
      <u/>
      <sz val="11"/>
      <color theme="10"/>
      <name val="Times New Roman"/>
      <family val="1"/>
      <charset val="204"/>
    </font>
    <font>
      <b/>
      <sz val="14"/>
      <color rgb="FF22272F"/>
      <name val="Times New Roman"/>
      <family val="1"/>
      <charset val="204"/>
    </font>
    <font>
      <sz val="14"/>
      <color rgb="FF22272F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49">
    <xf numFmtId="0" fontId="0" fillId="0" borderId="0" xfId="0"/>
    <xf numFmtId="0" fontId="3" fillId="2" borderId="0" xfId="0" applyFont="1" applyFill="1"/>
    <xf numFmtId="0" fontId="3" fillId="2" borderId="0" xfId="0" applyFont="1" applyFill="1" applyAlignment="1">
      <alignment horizontal="center"/>
    </xf>
    <xf numFmtId="0" fontId="1" fillId="2" borderId="0" xfId="0" applyFont="1" applyFill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 wrapText="1"/>
    </xf>
    <xf numFmtId="3" fontId="8" fillId="2" borderId="4" xfId="1" applyNumberFormat="1" applyFont="1" applyFill="1" applyBorder="1" applyAlignment="1">
      <alignment horizontal="center" vertical="center" wrapText="1"/>
    </xf>
    <xf numFmtId="3" fontId="5" fillId="2" borderId="4" xfId="0" applyNumberFormat="1" applyFont="1" applyFill="1" applyBorder="1" applyAlignment="1">
      <alignment horizontal="center" vertical="center" wrapText="1"/>
    </xf>
    <xf numFmtId="3" fontId="3" fillId="2" borderId="4" xfId="0" applyNumberFormat="1" applyFont="1" applyFill="1" applyBorder="1" applyAlignment="1">
      <alignment horizontal="center" vertical="center" wrapText="1"/>
    </xf>
    <xf numFmtId="49" fontId="5" fillId="2" borderId="4" xfId="0" applyNumberFormat="1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vertical="center" wrapText="1"/>
    </xf>
    <xf numFmtId="49" fontId="5" fillId="2" borderId="0" xfId="0" applyNumberFormat="1" applyFont="1" applyFill="1" applyBorder="1" applyAlignment="1">
      <alignment horizontal="center" vertical="center" wrapText="1"/>
    </xf>
    <xf numFmtId="3" fontId="5" fillId="2" borderId="0" xfId="0" applyNumberFormat="1" applyFont="1" applyFill="1" applyBorder="1" applyAlignment="1">
      <alignment horizontal="center" vertical="center" wrapText="1"/>
    </xf>
    <xf numFmtId="3" fontId="3" fillId="2" borderId="0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3" fontId="4" fillId="2" borderId="4" xfId="0" applyNumberFormat="1" applyFont="1" applyFill="1" applyBorder="1" applyAlignment="1">
      <alignment horizontal="center" vertical="center" wrapText="1"/>
    </xf>
    <xf numFmtId="49" fontId="4" fillId="2" borderId="4" xfId="0" applyNumberFormat="1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vertical="center" wrapText="1"/>
    </xf>
    <xf numFmtId="49" fontId="4" fillId="2" borderId="0" xfId="0" applyNumberFormat="1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3" fontId="4" fillId="2" borderId="0" xfId="0" applyNumberFormat="1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right" vertical="center" wrapText="1"/>
    </xf>
    <xf numFmtId="164" fontId="4" fillId="2" borderId="4" xfId="0" applyNumberFormat="1" applyFont="1" applyFill="1" applyBorder="1" applyAlignment="1">
      <alignment horizontal="right" vertical="center" wrapText="1"/>
    </xf>
    <xf numFmtId="3" fontId="3" fillId="2" borderId="0" xfId="0" applyNumberFormat="1" applyFont="1" applyFill="1"/>
    <xf numFmtId="1" fontId="3" fillId="2" borderId="0" xfId="0" applyNumberFormat="1" applyFont="1" applyFill="1"/>
    <xf numFmtId="0" fontId="2" fillId="2" borderId="0" xfId="0" applyFont="1" applyFill="1" applyAlignment="1">
      <alignment vertical="center" wrapText="1"/>
    </xf>
    <xf numFmtId="0" fontId="5" fillId="2" borderId="5" xfId="0" applyFont="1" applyFill="1" applyBorder="1" applyAlignment="1">
      <alignment vertical="center" wrapText="1"/>
    </xf>
    <xf numFmtId="49" fontId="5" fillId="2" borderId="6" xfId="0" applyNumberFormat="1" applyFont="1" applyFill="1" applyBorder="1" applyAlignment="1">
      <alignment horizontal="center" vertical="center" wrapText="1"/>
    </xf>
    <xf numFmtId="3" fontId="5" fillId="2" borderId="6" xfId="0" applyNumberFormat="1" applyFont="1" applyFill="1" applyBorder="1" applyAlignment="1">
      <alignment horizontal="center" vertical="center" wrapText="1"/>
    </xf>
    <xf numFmtId="3" fontId="3" fillId="2" borderId="6" xfId="0" applyNumberFormat="1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vertical="center" wrapText="1"/>
    </xf>
    <xf numFmtId="1" fontId="3" fillId="2" borderId="0" xfId="0" applyNumberFormat="1" applyFont="1" applyFill="1" applyBorder="1"/>
    <xf numFmtId="0" fontId="5" fillId="2" borderId="7" xfId="0" applyFont="1" applyFill="1" applyBorder="1" applyAlignment="1">
      <alignment vertical="center" wrapText="1"/>
    </xf>
    <xf numFmtId="49" fontId="5" fillId="2" borderId="8" xfId="0" applyNumberFormat="1" applyFont="1" applyFill="1" applyBorder="1" applyAlignment="1">
      <alignment horizontal="center" vertical="center" wrapText="1"/>
    </xf>
    <xf numFmtId="3" fontId="5" fillId="2" borderId="8" xfId="0" applyNumberFormat="1" applyFont="1" applyFill="1" applyBorder="1" applyAlignment="1">
      <alignment horizontal="center" vertical="center" wrapText="1"/>
    </xf>
    <xf numFmtId="3" fontId="5" fillId="2" borderId="9" xfId="0" applyNumberFormat="1" applyFont="1" applyFill="1" applyBorder="1" applyAlignment="1">
      <alignment horizontal="center" vertical="center" wrapText="1"/>
    </xf>
    <xf numFmtId="0" fontId="11" fillId="2" borderId="0" xfId="0" applyFont="1" applyFill="1"/>
    <xf numFmtId="0" fontId="10" fillId="2" borderId="0" xfId="0" applyFont="1" applyFill="1" applyAlignment="1">
      <alignment horizontal="center" vertical="center" wrapText="1"/>
    </xf>
    <xf numFmtId="0" fontId="10" fillId="2" borderId="0" xfId="0" applyFont="1" applyFill="1" applyAlignment="1">
      <alignment horizontal="left" vertical="center" wrapText="1"/>
    </xf>
    <xf numFmtId="0" fontId="9" fillId="2" borderId="0" xfId="0" applyFont="1" applyFill="1" applyAlignment="1">
      <alignment horizontal="center" vertical="center" wrapText="1"/>
    </xf>
    <xf numFmtId="0" fontId="9" fillId="2" borderId="0" xfId="0" applyFont="1" applyFill="1" applyBorder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58"/>
  <sheetViews>
    <sheetView tabSelected="1" workbookViewId="0">
      <selection activeCell="A5" sqref="A5:L5"/>
    </sheetView>
  </sheetViews>
  <sheetFormatPr defaultRowHeight="15" x14ac:dyDescent="0.25"/>
  <cols>
    <col min="1" max="1" width="20.140625" style="1" customWidth="1"/>
    <col min="2" max="2" width="10" style="2" customWidth="1"/>
    <col min="3" max="3" width="10.42578125" style="1" customWidth="1"/>
    <col min="4" max="4" width="11.140625" style="2" customWidth="1"/>
    <col min="5" max="5" width="9.5703125" style="2" customWidth="1"/>
    <col min="6" max="6" width="8.42578125" style="1" customWidth="1"/>
    <col min="7" max="7" width="8.85546875" style="1" customWidth="1"/>
    <col min="8" max="8" width="7.5703125" style="1" customWidth="1"/>
    <col min="9" max="9" width="7.140625" style="1" customWidth="1"/>
    <col min="10" max="10" width="10.28515625" style="1" customWidth="1"/>
    <col min="11" max="11" width="8" style="1" customWidth="1"/>
    <col min="12" max="12" width="12.5703125" style="1" customWidth="1"/>
    <col min="13" max="16384" width="9.140625" style="1"/>
  </cols>
  <sheetData>
    <row r="1" spans="1:12" ht="18.75" x14ac:dyDescent="0.3">
      <c r="H1" s="44"/>
      <c r="I1" s="44"/>
      <c r="J1" s="44"/>
      <c r="K1" s="46" t="s">
        <v>94</v>
      </c>
      <c r="L1" s="46"/>
    </row>
    <row r="2" spans="1:12" ht="18.75" x14ac:dyDescent="0.3">
      <c r="G2" s="44" t="s">
        <v>95</v>
      </c>
      <c r="I2" s="44"/>
      <c r="J2" s="44"/>
      <c r="K2" s="45"/>
      <c r="L2" s="45"/>
    </row>
    <row r="3" spans="1:12" ht="18.75" x14ac:dyDescent="0.3">
      <c r="G3" s="44" t="s">
        <v>98</v>
      </c>
      <c r="I3" s="44"/>
      <c r="J3" s="44"/>
      <c r="L3" s="45"/>
    </row>
    <row r="4" spans="1:12" ht="18.75" x14ac:dyDescent="0.3">
      <c r="G4" s="44"/>
      <c r="I4" s="44"/>
      <c r="J4" s="44"/>
      <c r="K4" s="45"/>
      <c r="L4" s="45"/>
    </row>
    <row r="5" spans="1:12" ht="21.75" customHeight="1" x14ac:dyDescent="0.25">
      <c r="A5" s="47" t="s">
        <v>93</v>
      </c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</row>
    <row r="6" spans="1:12" ht="22.5" customHeight="1" x14ac:dyDescent="0.25">
      <c r="A6" s="47" t="s">
        <v>92</v>
      </c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</row>
    <row r="7" spans="1:12" ht="15.75" thickBot="1" x14ac:dyDescent="0.3">
      <c r="A7" s="3"/>
      <c r="J7" s="1" t="s">
        <v>89</v>
      </c>
    </row>
    <row r="8" spans="1:12" ht="60" customHeight="1" thickBot="1" x14ac:dyDescent="0.3">
      <c r="A8" s="4" t="s">
        <v>97</v>
      </c>
      <c r="B8" s="5" t="s">
        <v>96</v>
      </c>
      <c r="C8" s="6" t="s">
        <v>0</v>
      </c>
      <c r="D8" s="6" t="s">
        <v>1</v>
      </c>
      <c r="E8" s="6" t="s">
        <v>2</v>
      </c>
      <c r="F8" s="6" t="s">
        <v>3</v>
      </c>
      <c r="G8" s="6" t="s">
        <v>4</v>
      </c>
      <c r="H8" s="6" t="s">
        <v>5</v>
      </c>
      <c r="I8" s="6" t="s">
        <v>6</v>
      </c>
      <c r="J8" s="6" t="s">
        <v>7</v>
      </c>
      <c r="K8" s="6" t="s">
        <v>8</v>
      </c>
      <c r="L8" s="6" t="s">
        <v>9</v>
      </c>
    </row>
    <row r="9" spans="1:12" ht="16.5" thickBot="1" x14ac:dyDescent="0.3">
      <c r="A9" s="7"/>
      <c r="B9" s="8"/>
      <c r="C9" s="9">
        <v>1</v>
      </c>
      <c r="D9" s="9">
        <v>2</v>
      </c>
      <c r="E9" s="9">
        <v>3</v>
      </c>
      <c r="F9" s="9">
        <v>4</v>
      </c>
      <c r="G9" s="9">
        <v>5</v>
      </c>
      <c r="H9" s="9">
        <v>6</v>
      </c>
      <c r="I9" s="9">
        <v>7</v>
      </c>
      <c r="J9" s="9">
        <v>8</v>
      </c>
      <c r="K9" s="9">
        <v>9</v>
      </c>
      <c r="L9" s="9">
        <v>10</v>
      </c>
    </row>
    <row r="10" spans="1:12" ht="48" customHeight="1" thickBot="1" x14ac:dyDescent="0.3">
      <c r="A10" s="10" t="s">
        <v>10</v>
      </c>
      <c r="B10" s="11">
        <v>1</v>
      </c>
      <c r="C10" s="12"/>
      <c r="D10" s="13"/>
      <c r="E10" s="13"/>
      <c r="F10" s="13"/>
      <c r="G10" s="13"/>
      <c r="H10" s="13"/>
      <c r="I10" s="13"/>
      <c r="J10" s="14"/>
      <c r="K10" s="14"/>
      <c r="L10" s="13"/>
    </row>
    <row r="11" spans="1:12" ht="16.5" thickBot="1" x14ac:dyDescent="0.3">
      <c r="A11" s="10" t="s">
        <v>11</v>
      </c>
      <c r="B11" s="11">
        <v>2</v>
      </c>
      <c r="C11" s="13">
        <f>3920*C254</f>
        <v>3010.56</v>
      </c>
      <c r="D11" s="13"/>
      <c r="E11" s="13">
        <f>28.943*C255</f>
        <v>41.967350000000003</v>
      </c>
      <c r="F11" s="13">
        <f>26829.3*C256</f>
        <v>30961.012199999997</v>
      </c>
      <c r="G11" s="14"/>
      <c r="H11" s="14"/>
      <c r="I11" s="14"/>
      <c r="J11" s="13">
        <v>24127</v>
      </c>
      <c r="K11" s="14"/>
      <c r="L11" s="13">
        <f>C11+D11+E11+F11+G11+H11+I11+J11+K11</f>
        <v>58140.539549999994</v>
      </c>
    </row>
    <row r="12" spans="1:12" ht="16.5" thickBot="1" x14ac:dyDescent="0.3">
      <c r="A12" s="10" t="s">
        <v>12</v>
      </c>
      <c r="B12" s="11">
        <v>3</v>
      </c>
      <c r="C12" s="12"/>
      <c r="D12" s="13"/>
      <c r="E12" s="13"/>
      <c r="F12" s="13"/>
      <c r="G12" s="14"/>
      <c r="H12" s="14"/>
      <c r="I12" s="14"/>
      <c r="J12" s="13"/>
      <c r="K12" s="14"/>
      <c r="L12" s="13"/>
    </row>
    <row r="13" spans="1:12" ht="23.25" customHeight="1" thickBot="1" x14ac:dyDescent="0.3">
      <c r="A13" s="10" t="s">
        <v>13</v>
      </c>
      <c r="B13" s="11">
        <v>4</v>
      </c>
      <c r="C13" s="13"/>
      <c r="D13" s="13"/>
      <c r="E13" s="13"/>
      <c r="F13" s="13"/>
      <c r="G13" s="14"/>
      <c r="H13" s="14"/>
      <c r="I13" s="14"/>
      <c r="J13" s="14"/>
      <c r="K13" s="14"/>
      <c r="L13" s="13"/>
    </row>
    <row r="14" spans="1:12" ht="30.75" customHeight="1" thickBot="1" x14ac:dyDescent="0.3">
      <c r="A14" s="10" t="s">
        <v>14</v>
      </c>
      <c r="B14" s="11">
        <v>5</v>
      </c>
      <c r="C14" s="13">
        <f>C11</f>
        <v>3010.56</v>
      </c>
      <c r="D14" s="13"/>
      <c r="E14" s="13">
        <f>E11</f>
        <v>41.967350000000003</v>
      </c>
      <c r="F14" s="13">
        <f>F11</f>
        <v>30961.012199999997</v>
      </c>
      <c r="G14" s="13"/>
      <c r="H14" s="13"/>
      <c r="I14" s="13"/>
      <c r="J14" s="13">
        <f>J11</f>
        <v>24127</v>
      </c>
      <c r="K14" s="13"/>
      <c r="L14" s="13">
        <f>C14+D14+E14+F14+G14+H14+I14+J14+K14</f>
        <v>58140.539549999994</v>
      </c>
    </row>
    <row r="15" spans="1:12" ht="32.25" thickBot="1" x14ac:dyDescent="0.3">
      <c r="A15" s="10" t="s">
        <v>15</v>
      </c>
      <c r="B15" s="11">
        <v>6</v>
      </c>
      <c r="C15" s="13"/>
      <c r="D15" s="13"/>
      <c r="E15" s="13"/>
      <c r="F15" s="13"/>
      <c r="G15" s="13"/>
      <c r="H15" s="14"/>
      <c r="I15" s="14"/>
      <c r="J15" s="13"/>
      <c r="K15" s="13"/>
      <c r="L15" s="13"/>
    </row>
    <row r="16" spans="1:12" ht="46.5" customHeight="1" thickBot="1" x14ac:dyDescent="0.3">
      <c r="A16" s="10" t="s">
        <v>16</v>
      </c>
      <c r="B16" s="11">
        <v>7</v>
      </c>
      <c r="C16" s="13"/>
      <c r="D16" s="13"/>
      <c r="E16" s="13"/>
      <c r="F16" s="13"/>
      <c r="G16" s="13"/>
      <c r="H16" s="13"/>
      <c r="I16" s="13"/>
      <c r="J16" s="13"/>
      <c r="K16" s="14"/>
      <c r="L16" s="13"/>
    </row>
    <row r="17" spans="1:15" ht="32.25" thickBot="1" x14ac:dyDescent="0.3">
      <c r="A17" s="10" t="s">
        <v>17</v>
      </c>
      <c r="B17" s="11">
        <v>8</v>
      </c>
      <c r="C17" s="13">
        <f>-C14</f>
        <v>-3010.56</v>
      </c>
      <c r="D17" s="13"/>
      <c r="E17" s="13">
        <f>-E14</f>
        <v>-41.967350000000003</v>
      </c>
      <c r="F17" s="13">
        <f>-F14</f>
        <v>-30961.012199999997</v>
      </c>
      <c r="G17" s="13"/>
      <c r="H17" s="13"/>
      <c r="I17" s="13"/>
      <c r="J17" s="13">
        <f>-6517.03*C257</f>
        <v>-2245.1168349999998</v>
      </c>
      <c r="K17" s="13">
        <f>199085.72*C258</f>
        <v>29584.137992000004</v>
      </c>
      <c r="L17" s="13">
        <f>C17+D17+E17+F17+G17+H17+I17+J17+K17</f>
        <v>-6674.5183929999912</v>
      </c>
    </row>
    <row r="18" spans="1:15" ht="31.5" customHeight="1" thickBot="1" x14ac:dyDescent="0.3">
      <c r="A18" s="10" t="s">
        <v>18</v>
      </c>
      <c r="B18" s="15" t="s">
        <v>49</v>
      </c>
      <c r="C18" s="13"/>
      <c r="D18" s="13"/>
      <c r="E18" s="13"/>
      <c r="F18" s="13"/>
      <c r="G18" s="13"/>
      <c r="H18" s="14"/>
      <c r="I18" s="14"/>
      <c r="J18" s="13"/>
      <c r="K18" s="13"/>
      <c r="L18" s="13"/>
    </row>
    <row r="19" spans="1:15" ht="21.75" customHeight="1" thickBot="1" x14ac:dyDescent="0.3">
      <c r="A19" s="10" t="s">
        <v>19</v>
      </c>
      <c r="B19" s="15" t="s">
        <v>50</v>
      </c>
      <c r="C19" s="13">
        <f>C17</f>
        <v>-3010.56</v>
      </c>
      <c r="D19" s="13"/>
      <c r="E19" s="13">
        <f>E17</f>
        <v>-41.967350000000003</v>
      </c>
      <c r="F19" s="13">
        <f>F17</f>
        <v>-30961.012199999997</v>
      </c>
      <c r="G19" s="13"/>
      <c r="H19" s="13"/>
      <c r="I19" s="13"/>
      <c r="J19" s="13">
        <f>J17</f>
        <v>-2245.1168349999998</v>
      </c>
      <c r="K19" s="13">
        <f>K17</f>
        <v>29584.137992000004</v>
      </c>
      <c r="L19" s="13">
        <f>C19+D19+E19+F19+G19+H19+I19+J19+K19</f>
        <v>-6674.5183929999912</v>
      </c>
    </row>
    <row r="20" spans="1:15" ht="69" customHeight="1" thickBot="1" x14ac:dyDescent="0.3">
      <c r="A20" s="10" t="s">
        <v>20</v>
      </c>
      <c r="B20" s="15" t="s">
        <v>51</v>
      </c>
      <c r="C20" s="14"/>
      <c r="D20" s="14"/>
      <c r="E20" s="14"/>
      <c r="F20" s="14"/>
      <c r="G20" s="14"/>
      <c r="H20" s="14"/>
      <c r="I20" s="14"/>
      <c r="J20" s="13"/>
      <c r="K20" s="13"/>
      <c r="L20" s="13"/>
    </row>
    <row r="21" spans="1:15" ht="34.5" customHeight="1" thickBot="1" x14ac:dyDescent="0.3">
      <c r="A21" s="10" t="s">
        <v>21</v>
      </c>
      <c r="B21" s="15">
        <v>9</v>
      </c>
      <c r="C21" s="13"/>
      <c r="D21" s="13"/>
      <c r="E21" s="13"/>
      <c r="F21" s="13"/>
      <c r="G21" s="13"/>
      <c r="H21" s="14"/>
      <c r="I21" s="14"/>
      <c r="J21" s="13"/>
      <c r="K21" s="13"/>
      <c r="L21" s="13"/>
    </row>
    <row r="22" spans="1:15" ht="27" customHeight="1" thickBot="1" x14ac:dyDescent="0.3">
      <c r="A22" s="10" t="s">
        <v>22</v>
      </c>
      <c r="B22" s="15" t="s">
        <v>52</v>
      </c>
      <c r="C22" s="13"/>
      <c r="D22" s="13"/>
      <c r="E22" s="13"/>
      <c r="F22" s="13"/>
      <c r="G22" s="13"/>
      <c r="H22" s="14"/>
      <c r="I22" s="14"/>
      <c r="J22" s="13"/>
      <c r="K22" s="13"/>
      <c r="L22" s="13"/>
    </row>
    <row r="23" spans="1:15" ht="16.5" thickBot="1" x14ac:dyDescent="0.3">
      <c r="A23" s="10" t="s">
        <v>23</v>
      </c>
      <c r="B23" s="15" t="s">
        <v>53</v>
      </c>
      <c r="C23" s="13"/>
      <c r="D23" s="13"/>
      <c r="E23" s="13"/>
      <c r="F23" s="13"/>
      <c r="G23" s="13"/>
      <c r="H23" s="14"/>
      <c r="I23" s="14"/>
      <c r="J23" s="13"/>
      <c r="K23" s="13"/>
      <c r="L23" s="13"/>
    </row>
    <row r="24" spans="1:15" ht="16.5" thickBot="1" x14ac:dyDescent="0.3">
      <c r="A24" s="10" t="s">
        <v>24</v>
      </c>
      <c r="B24" s="15" t="s">
        <v>54</v>
      </c>
      <c r="C24" s="13"/>
      <c r="D24" s="13"/>
      <c r="E24" s="13"/>
      <c r="F24" s="13"/>
      <c r="G24" s="13"/>
      <c r="H24" s="14"/>
      <c r="I24" s="14"/>
      <c r="J24" s="13"/>
      <c r="K24" s="13"/>
      <c r="L24" s="13"/>
    </row>
    <row r="25" spans="1:15" ht="32.25" thickBot="1" x14ac:dyDescent="0.3">
      <c r="A25" s="10" t="s">
        <v>25</v>
      </c>
      <c r="B25" s="15">
        <v>10</v>
      </c>
      <c r="C25" s="13"/>
      <c r="D25" s="13"/>
      <c r="E25" s="13"/>
      <c r="F25" s="13"/>
      <c r="G25" s="14"/>
      <c r="H25" s="14"/>
      <c r="I25" s="14"/>
      <c r="J25" s="13">
        <v>-956</v>
      </c>
      <c r="K25" s="13">
        <v>-956</v>
      </c>
      <c r="L25" s="13">
        <f>C25+D25+E25+F25+G25+H25+I25+J25+K25</f>
        <v>-1912</v>
      </c>
    </row>
    <row r="26" spans="1:15" ht="45" customHeight="1" thickBot="1" x14ac:dyDescent="0.3">
      <c r="A26" s="10" t="s">
        <v>26</v>
      </c>
      <c r="B26" s="15">
        <v>11</v>
      </c>
      <c r="C26" s="13"/>
      <c r="D26" s="13"/>
      <c r="E26" s="13"/>
      <c r="F26" s="13"/>
      <c r="G26" s="14"/>
      <c r="H26" s="14"/>
      <c r="I26" s="14"/>
      <c r="J26" s="13">
        <v>-3182</v>
      </c>
      <c r="K26" s="13">
        <f>-22607.33*C258</f>
        <v>-3359.4492380000006</v>
      </c>
      <c r="L26" s="13">
        <f>C26+D26+E26+F26+G26+H26+I26+J26+K26</f>
        <v>-6541.4492380000011</v>
      </c>
    </row>
    <row r="27" spans="1:15" ht="66" customHeight="1" thickBot="1" x14ac:dyDescent="0.3">
      <c r="A27" s="10" t="s">
        <v>27</v>
      </c>
      <c r="B27" s="15">
        <v>12</v>
      </c>
      <c r="C27" s="13">
        <f>C11</f>
        <v>3010.56</v>
      </c>
      <c r="D27" s="13"/>
      <c r="E27" s="13">
        <f t="shared" ref="E27:J27" si="0">E11</f>
        <v>41.967350000000003</v>
      </c>
      <c r="F27" s="13">
        <f>35257.511*C256</f>
        <v>40687.167693999996</v>
      </c>
      <c r="G27" s="13"/>
      <c r="H27" s="13"/>
      <c r="I27" s="13"/>
      <c r="J27" s="13">
        <f t="shared" si="0"/>
        <v>24127</v>
      </c>
      <c r="K27" s="13">
        <f>K19+K25+K26</f>
        <v>25268.688754000003</v>
      </c>
      <c r="L27" s="13">
        <f>C27+D27+E27+F27+G27+H27+I27+J27+K27</f>
        <v>93135.383797999995</v>
      </c>
      <c r="M27" s="31"/>
      <c r="N27" s="31"/>
      <c r="O27" s="31"/>
    </row>
    <row r="28" spans="1:15" ht="66" customHeight="1" thickBot="1" x14ac:dyDescent="0.3">
      <c r="A28" s="10" t="s">
        <v>28</v>
      </c>
      <c r="B28" s="15">
        <v>13</v>
      </c>
      <c r="C28" s="13"/>
      <c r="D28" s="13"/>
      <c r="E28" s="13"/>
      <c r="F28" s="13"/>
      <c r="G28" s="13"/>
      <c r="H28" s="14"/>
      <c r="I28" s="14"/>
      <c r="J28" s="13"/>
      <c r="K28" s="13"/>
      <c r="L28" s="13"/>
    </row>
    <row r="29" spans="1:15" ht="23.25" customHeight="1" thickBot="1" x14ac:dyDescent="0.3">
      <c r="A29" s="10" t="s">
        <v>29</v>
      </c>
      <c r="B29" s="15">
        <v>14</v>
      </c>
      <c r="C29" s="13"/>
      <c r="D29" s="13"/>
      <c r="E29" s="13"/>
      <c r="F29" s="13"/>
      <c r="G29" s="13"/>
      <c r="H29" s="14"/>
      <c r="I29" s="14"/>
      <c r="J29" s="13"/>
      <c r="K29" s="13"/>
      <c r="L29" s="13"/>
    </row>
    <row r="30" spans="1:15" ht="20.25" customHeight="1" thickBot="1" x14ac:dyDescent="0.3">
      <c r="A30" s="10" t="s">
        <v>30</v>
      </c>
      <c r="B30" s="15" t="s">
        <v>55</v>
      </c>
      <c r="C30" s="13"/>
      <c r="D30" s="13"/>
      <c r="E30" s="13"/>
      <c r="F30" s="13"/>
      <c r="G30" s="13"/>
      <c r="H30" s="14"/>
      <c r="I30" s="14"/>
      <c r="J30" s="13"/>
      <c r="K30" s="13"/>
      <c r="L30" s="13"/>
    </row>
    <row r="31" spans="1:15" ht="16.5" thickBot="1" x14ac:dyDescent="0.3">
      <c r="A31" s="10" t="s">
        <v>31</v>
      </c>
      <c r="B31" s="15">
        <v>15</v>
      </c>
      <c r="C31" s="13"/>
      <c r="D31" s="13"/>
      <c r="E31" s="13"/>
      <c r="F31" s="13"/>
      <c r="G31" s="13"/>
      <c r="H31" s="14"/>
      <c r="I31" s="14"/>
      <c r="J31" s="13">
        <v>198</v>
      </c>
      <c r="K31" s="13"/>
      <c r="L31" s="13">
        <f t="shared" ref="L31:L44" si="1">C31+D31+E31+F31+G31+H31+I31+J31+K31</f>
        <v>198</v>
      </c>
      <c r="M31" s="32"/>
    </row>
    <row r="32" spans="1:15" ht="16.5" thickBot="1" x14ac:dyDescent="0.3">
      <c r="A32" s="10" t="s">
        <v>32</v>
      </c>
      <c r="B32" s="15">
        <v>16</v>
      </c>
      <c r="C32" s="13"/>
      <c r="D32" s="13"/>
      <c r="E32" s="13"/>
      <c r="F32" s="13"/>
      <c r="G32" s="13"/>
      <c r="H32" s="14"/>
      <c r="I32" s="14"/>
      <c r="J32" s="13">
        <v>3341</v>
      </c>
      <c r="K32" s="13">
        <v>3918</v>
      </c>
      <c r="L32" s="13">
        <f t="shared" si="1"/>
        <v>7259</v>
      </c>
      <c r="M32" s="32"/>
    </row>
    <row r="33" spans="1:13" ht="16.5" thickBot="1" x14ac:dyDescent="0.3">
      <c r="A33" s="10" t="s">
        <v>33</v>
      </c>
      <c r="B33" s="15" t="s">
        <v>56</v>
      </c>
      <c r="C33" s="13"/>
      <c r="D33" s="13"/>
      <c r="E33" s="13"/>
      <c r="F33" s="13"/>
      <c r="G33" s="13"/>
      <c r="H33" s="14"/>
      <c r="I33" s="14"/>
      <c r="J33" s="13">
        <v>3</v>
      </c>
      <c r="K33" s="13"/>
      <c r="L33" s="13">
        <f t="shared" si="1"/>
        <v>3</v>
      </c>
      <c r="M33" s="32"/>
    </row>
    <row r="34" spans="1:13" ht="16.5" thickBot="1" x14ac:dyDescent="0.3">
      <c r="A34" s="10" t="s">
        <v>34</v>
      </c>
      <c r="B34" s="15" t="s">
        <v>57</v>
      </c>
      <c r="C34" s="13"/>
      <c r="D34" s="13"/>
      <c r="E34" s="13"/>
      <c r="F34" s="13"/>
      <c r="G34" s="13"/>
      <c r="H34" s="14"/>
      <c r="I34" s="14"/>
      <c r="J34" s="13"/>
      <c r="K34" s="13"/>
      <c r="L34" s="13"/>
      <c r="M34" s="32"/>
    </row>
    <row r="35" spans="1:13" ht="16.5" thickBot="1" x14ac:dyDescent="0.3">
      <c r="A35" s="10" t="s">
        <v>35</v>
      </c>
      <c r="B35" s="15" t="s">
        <v>58</v>
      </c>
      <c r="C35" s="13"/>
      <c r="D35" s="13"/>
      <c r="E35" s="13"/>
      <c r="F35" s="13"/>
      <c r="G35" s="13"/>
      <c r="H35" s="14"/>
      <c r="I35" s="14"/>
      <c r="J35" s="13"/>
      <c r="K35" s="13"/>
      <c r="L35" s="13"/>
      <c r="M35" s="32"/>
    </row>
    <row r="36" spans="1:13" ht="16.5" thickBot="1" x14ac:dyDescent="0.3">
      <c r="A36" s="10" t="s">
        <v>90</v>
      </c>
      <c r="B36" s="15" t="s">
        <v>91</v>
      </c>
      <c r="C36" s="13"/>
      <c r="D36" s="13"/>
      <c r="E36" s="13"/>
      <c r="F36" s="13"/>
      <c r="G36" s="13"/>
      <c r="H36" s="14"/>
      <c r="I36" s="14"/>
      <c r="J36" s="13">
        <v>3338</v>
      </c>
      <c r="K36" s="13">
        <v>1792</v>
      </c>
      <c r="L36" s="13">
        <f t="shared" si="1"/>
        <v>5130</v>
      </c>
      <c r="M36" s="32"/>
    </row>
    <row r="37" spans="1:13" ht="16.5" thickBot="1" x14ac:dyDescent="0.3">
      <c r="A37" s="10" t="s">
        <v>59</v>
      </c>
      <c r="B37" s="15" t="s">
        <v>65</v>
      </c>
      <c r="C37" s="13"/>
      <c r="D37" s="13"/>
      <c r="E37" s="13"/>
      <c r="F37" s="13"/>
      <c r="G37" s="13"/>
      <c r="H37" s="14"/>
      <c r="I37" s="14"/>
      <c r="J37" s="13">
        <v>843</v>
      </c>
      <c r="K37" s="13">
        <v>2950</v>
      </c>
      <c r="L37" s="13">
        <f t="shared" si="1"/>
        <v>3793</v>
      </c>
      <c r="M37" s="32"/>
    </row>
    <row r="38" spans="1:13" ht="33.75" customHeight="1" thickBot="1" x14ac:dyDescent="0.3">
      <c r="A38" s="10" t="s">
        <v>60</v>
      </c>
      <c r="B38" s="15" t="s">
        <v>66</v>
      </c>
      <c r="C38" s="13"/>
      <c r="D38" s="13"/>
      <c r="E38" s="13"/>
      <c r="F38" s="13"/>
      <c r="G38" s="13"/>
      <c r="H38" s="14"/>
      <c r="I38" s="14"/>
      <c r="J38" s="13">
        <v>285</v>
      </c>
      <c r="K38" s="13">
        <v>1020</v>
      </c>
      <c r="L38" s="13">
        <f t="shared" si="1"/>
        <v>1305</v>
      </c>
      <c r="M38" s="32"/>
    </row>
    <row r="39" spans="1:13" ht="32.25" customHeight="1" thickBot="1" x14ac:dyDescent="0.3">
      <c r="A39" s="10" t="s">
        <v>61</v>
      </c>
      <c r="B39" s="15" t="s">
        <v>67</v>
      </c>
      <c r="C39" s="13"/>
      <c r="D39" s="13"/>
      <c r="E39" s="13"/>
      <c r="F39" s="13"/>
      <c r="G39" s="13"/>
      <c r="H39" s="14"/>
      <c r="I39" s="14"/>
      <c r="J39" s="13">
        <v>123</v>
      </c>
      <c r="K39" s="13">
        <v>442</v>
      </c>
      <c r="L39" s="13">
        <f t="shared" si="1"/>
        <v>565</v>
      </c>
      <c r="M39" s="32"/>
    </row>
    <row r="40" spans="1:13" ht="33" customHeight="1" thickBot="1" x14ac:dyDescent="0.3">
      <c r="A40" s="10" t="s">
        <v>63</v>
      </c>
      <c r="B40" s="15" t="s">
        <v>68</v>
      </c>
      <c r="C40" s="13"/>
      <c r="D40" s="13"/>
      <c r="E40" s="13"/>
      <c r="F40" s="13"/>
      <c r="G40" s="13"/>
      <c r="H40" s="14"/>
      <c r="I40" s="14"/>
      <c r="J40" s="13">
        <v>47</v>
      </c>
      <c r="K40" s="13">
        <v>160</v>
      </c>
      <c r="L40" s="13">
        <f t="shared" si="1"/>
        <v>207</v>
      </c>
      <c r="M40" s="32"/>
    </row>
    <row r="41" spans="1:13" ht="36.75" customHeight="1" thickBot="1" x14ac:dyDescent="0.3">
      <c r="A41" s="10" t="s">
        <v>62</v>
      </c>
      <c r="B41" s="15" t="s">
        <v>69</v>
      </c>
      <c r="C41" s="13"/>
      <c r="D41" s="13"/>
      <c r="E41" s="13"/>
      <c r="F41" s="13"/>
      <c r="G41" s="13"/>
      <c r="H41" s="14"/>
      <c r="I41" s="14"/>
      <c r="J41" s="13">
        <v>388</v>
      </c>
      <c r="K41" s="13">
        <f>18971.83*C258-K38-K39-K40</f>
        <v>1197.2139380000003</v>
      </c>
      <c r="L41" s="13">
        <f t="shared" si="1"/>
        <v>1585.2139380000003</v>
      </c>
      <c r="M41" s="32"/>
    </row>
    <row r="42" spans="1:13" ht="16.5" thickBot="1" x14ac:dyDescent="0.3">
      <c r="A42" s="10" t="s">
        <v>36</v>
      </c>
      <c r="B42" s="15" t="s">
        <v>72</v>
      </c>
      <c r="C42" s="13"/>
      <c r="D42" s="13"/>
      <c r="E42" s="13"/>
      <c r="F42" s="13"/>
      <c r="G42" s="13"/>
      <c r="H42" s="14"/>
      <c r="I42" s="14"/>
      <c r="J42" s="13">
        <v>5341</v>
      </c>
      <c r="K42" s="13">
        <v>1792</v>
      </c>
      <c r="L42" s="13">
        <f t="shared" si="1"/>
        <v>7133</v>
      </c>
      <c r="M42" s="32"/>
    </row>
    <row r="43" spans="1:13" ht="16.5" thickBot="1" x14ac:dyDescent="0.3">
      <c r="A43" s="34" t="s">
        <v>37</v>
      </c>
      <c r="B43" s="35" t="s">
        <v>70</v>
      </c>
      <c r="C43" s="36"/>
      <c r="D43" s="36"/>
      <c r="E43" s="36"/>
      <c r="F43" s="36">
        <f>(341.187+4645.337)*C256</f>
        <v>5754.4486960000004</v>
      </c>
      <c r="G43" s="36"/>
      <c r="H43" s="37"/>
      <c r="I43" s="37"/>
      <c r="J43" s="36">
        <v>10266</v>
      </c>
      <c r="K43" s="36">
        <f>79249.24*C258</f>
        <v>11776.437064000002</v>
      </c>
      <c r="L43" s="36">
        <f t="shared" si="1"/>
        <v>27796.885760000001</v>
      </c>
      <c r="M43" s="32"/>
    </row>
    <row r="44" spans="1:13" ht="107.25" customHeight="1" thickBot="1" x14ac:dyDescent="0.3">
      <c r="A44" s="40" t="s">
        <v>38</v>
      </c>
      <c r="B44" s="41" t="s">
        <v>71</v>
      </c>
      <c r="C44" s="42">
        <f>C14</f>
        <v>3010.56</v>
      </c>
      <c r="D44" s="42"/>
      <c r="E44" s="42">
        <f t="shared" ref="E44:K44" si="2">E14</f>
        <v>41.967350000000003</v>
      </c>
      <c r="F44" s="42">
        <f>F27-F43</f>
        <v>34932.718997999997</v>
      </c>
      <c r="G44" s="42"/>
      <c r="H44" s="42"/>
      <c r="I44" s="42"/>
      <c r="J44" s="42">
        <f>-J19</f>
        <v>2245.1168349999998</v>
      </c>
      <c r="K44" s="42">
        <f t="shared" si="2"/>
        <v>0</v>
      </c>
      <c r="L44" s="43">
        <f t="shared" si="1"/>
        <v>40230.363182999994</v>
      </c>
      <c r="M44" s="32"/>
    </row>
    <row r="45" spans="1:13" ht="12" customHeight="1" x14ac:dyDescent="0.25">
      <c r="A45" s="16"/>
      <c r="B45" s="17"/>
      <c r="C45" s="18"/>
      <c r="D45" s="18"/>
      <c r="E45" s="18"/>
      <c r="F45" s="18"/>
      <c r="G45" s="18"/>
      <c r="H45" s="19"/>
      <c r="I45" s="19"/>
      <c r="J45" s="18"/>
      <c r="K45" s="18"/>
      <c r="L45" s="18"/>
      <c r="M45" s="39"/>
    </row>
    <row r="46" spans="1:13" ht="29.25" customHeight="1" x14ac:dyDescent="0.25">
      <c r="A46" s="48" t="s">
        <v>84</v>
      </c>
      <c r="B46" s="48"/>
      <c r="C46" s="48"/>
      <c r="D46" s="48"/>
      <c r="E46" s="48"/>
      <c r="F46" s="48"/>
      <c r="G46" s="48"/>
      <c r="H46" s="38"/>
      <c r="I46" s="38"/>
      <c r="J46" s="38"/>
      <c r="K46" s="38"/>
      <c r="L46" s="38"/>
    </row>
    <row r="47" spans="1:13" ht="18" customHeight="1" x14ac:dyDescent="0.25">
      <c r="A47" s="47" t="s">
        <v>64</v>
      </c>
      <c r="B47" s="47"/>
      <c r="C47" s="47"/>
      <c r="D47" s="47"/>
      <c r="E47" s="47"/>
      <c r="F47" s="47"/>
      <c r="G47" s="47"/>
      <c r="H47" s="33"/>
      <c r="I47" s="33"/>
      <c r="J47" s="33"/>
      <c r="K47" s="33"/>
      <c r="L47" s="33"/>
    </row>
    <row r="48" spans="1:13" ht="15.75" thickBot="1" x14ac:dyDescent="0.3">
      <c r="A48" s="3"/>
    </row>
    <row r="49" spans="1:5" ht="63.75" thickBot="1" x14ac:dyDescent="0.3">
      <c r="A49" s="20" t="s">
        <v>39</v>
      </c>
      <c r="B49" s="6" t="s">
        <v>40</v>
      </c>
      <c r="C49" s="6" t="s">
        <v>41</v>
      </c>
      <c r="D49" s="6" t="s">
        <v>73</v>
      </c>
      <c r="E49" s="6" t="s">
        <v>74</v>
      </c>
    </row>
    <row r="50" spans="1:5" ht="16.5" thickBot="1" x14ac:dyDescent="0.3">
      <c r="A50" s="21">
        <v>1</v>
      </c>
      <c r="B50" s="8">
        <v>2</v>
      </c>
      <c r="C50" s="9">
        <v>3</v>
      </c>
      <c r="D50" s="8">
        <v>4</v>
      </c>
      <c r="E50" s="9">
        <v>5</v>
      </c>
    </row>
    <row r="51" spans="1:5" ht="50.25" customHeight="1" thickBot="1" x14ac:dyDescent="0.3">
      <c r="A51" s="10" t="s">
        <v>10</v>
      </c>
      <c r="B51" s="9">
        <v>1</v>
      </c>
      <c r="C51" s="9"/>
      <c r="D51" s="22"/>
      <c r="E51" s="22"/>
    </row>
    <row r="52" spans="1:5" ht="16.5" thickBot="1" x14ac:dyDescent="0.3">
      <c r="A52" s="10" t="s">
        <v>11</v>
      </c>
      <c r="B52" s="9">
        <v>2</v>
      </c>
      <c r="C52" s="9" t="s">
        <v>75</v>
      </c>
      <c r="D52" s="22"/>
      <c r="E52" s="22">
        <f>C11</f>
        <v>3010.56</v>
      </c>
    </row>
    <row r="53" spans="1:5" ht="16.5" thickBot="1" x14ac:dyDescent="0.3">
      <c r="A53" s="10" t="s">
        <v>12</v>
      </c>
      <c r="B53" s="9">
        <v>3</v>
      </c>
      <c r="C53" s="9"/>
      <c r="D53" s="22"/>
      <c r="E53" s="22"/>
    </row>
    <row r="54" spans="1:5" ht="16.5" thickBot="1" x14ac:dyDescent="0.3">
      <c r="A54" s="10" t="s">
        <v>13</v>
      </c>
      <c r="B54" s="9">
        <v>4</v>
      </c>
      <c r="C54" s="9"/>
      <c r="D54" s="22"/>
      <c r="E54" s="22"/>
    </row>
    <row r="55" spans="1:5" ht="34.5" customHeight="1" thickBot="1" x14ac:dyDescent="0.3">
      <c r="A55" s="10" t="s">
        <v>14</v>
      </c>
      <c r="B55" s="9">
        <v>5</v>
      </c>
      <c r="C55" s="9" t="s">
        <v>75</v>
      </c>
      <c r="D55" s="22"/>
      <c r="E55" s="22">
        <f>E52</f>
        <v>3010.56</v>
      </c>
    </row>
    <row r="56" spans="1:5" ht="40.5" customHeight="1" thickBot="1" x14ac:dyDescent="0.3">
      <c r="A56" s="10" t="s">
        <v>15</v>
      </c>
      <c r="B56" s="9">
        <v>6</v>
      </c>
      <c r="C56" s="9"/>
      <c r="D56" s="22"/>
      <c r="E56" s="22"/>
    </row>
    <row r="57" spans="1:5" ht="52.5" customHeight="1" thickBot="1" x14ac:dyDescent="0.3">
      <c r="A57" s="10" t="s">
        <v>16</v>
      </c>
      <c r="B57" s="9">
        <v>7</v>
      </c>
      <c r="C57" s="9"/>
      <c r="D57" s="22"/>
      <c r="E57" s="22"/>
    </row>
    <row r="58" spans="1:5" ht="41.25" customHeight="1" thickBot="1" x14ac:dyDescent="0.3">
      <c r="A58" s="10" t="s">
        <v>17</v>
      </c>
      <c r="B58" s="9">
        <v>8</v>
      </c>
      <c r="C58" s="9" t="s">
        <v>75</v>
      </c>
      <c r="D58" s="22"/>
      <c r="E58" s="22">
        <f>-E55</f>
        <v>-3010.56</v>
      </c>
    </row>
    <row r="59" spans="1:5" ht="32.25" thickBot="1" x14ac:dyDescent="0.3">
      <c r="A59" s="10" t="s">
        <v>18</v>
      </c>
      <c r="B59" s="23" t="s">
        <v>49</v>
      </c>
      <c r="C59" s="9"/>
      <c r="D59" s="22"/>
      <c r="E59" s="22"/>
    </row>
    <row r="60" spans="1:5" ht="16.5" thickBot="1" x14ac:dyDescent="0.3">
      <c r="A60" s="10" t="s">
        <v>19</v>
      </c>
      <c r="B60" s="23" t="s">
        <v>50</v>
      </c>
      <c r="C60" s="9" t="s">
        <v>75</v>
      </c>
      <c r="D60" s="22"/>
      <c r="E60" s="22">
        <f>E58</f>
        <v>-3010.56</v>
      </c>
    </row>
    <row r="61" spans="1:5" ht="67.5" customHeight="1" thickBot="1" x14ac:dyDescent="0.3">
      <c r="A61" s="10" t="s">
        <v>42</v>
      </c>
      <c r="B61" s="23" t="s">
        <v>51</v>
      </c>
      <c r="C61" s="24"/>
      <c r="D61" s="22"/>
      <c r="E61" s="14"/>
    </row>
    <row r="62" spans="1:5" ht="28.5" customHeight="1" thickBot="1" x14ac:dyDescent="0.3">
      <c r="A62" s="10" t="s">
        <v>21</v>
      </c>
      <c r="B62" s="23">
        <v>9</v>
      </c>
      <c r="C62" s="9"/>
      <c r="D62" s="22"/>
      <c r="E62" s="22"/>
    </row>
    <row r="63" spans="1:5" ht="20.25" customHeight="1" thickBot="1" x14ac:dyDescent="0.3">
      <c r="A63" s="10" t="s">
        <v>22</v>
      </c>
      <c r="B63" s="23" t="s">
        <v>52</v>
      </c>
      <c r="C63" s="9"/>
      <c r="D63" s="22"/>
      <c r="E63" s="22"/>
    </row>
    <row r="64" spans="1:5" ht="16.5" thickBot="1" x14ac:dyDescent="0.3">
      <c r="A64" s="10" t="s">
        <v>23</v>
      </c>
      <c r="B64" s="23" t="s">
        <v>53</v>
      </c>
      <c r="C64" s="9"/>
      <c r="D64" s="22"/>
      <c r="E64" s="22"/>
    </row>
    <row r="65" spans="1:5" ht="16.5" thickBot="1" x14ac:dyDescent="0.3">
      <c r="A65" s="10" t="s">
        <v>24</v>
      </c>
      <c r="B65" s="23" t="s">
        <v>54</v>
      </c>
      <c r="C65" s="9"/>
      <c r="D65" s="22"/>
      <c r="E65" s="22"/>
    </row>
    <row r="66" spans="1:5" ht="32.25" thickBot="1" x14ac:dyDescent="0.3">
      <c r="A66" s="10" t="s">
        <v>25</v>
      </c>
      <c r="B66" s="23">
        <v>10</v>
      </c>
      <c r="C66" s="9"/>
      <c r="D66" s="22"/>
      <c r="E66" s="22"/>
    </row>
    <row r="67" spans="1:5" ht="32.25" thickBot="1" x14ac:dyDescent="0.3">
      <c r="A67" s="10" t="s">
        <v>26</v>
      </c>
      <c r="B67" s="23">
        <v>11</v>
      </c>
      <c r="C67" s="9"/>
      <c r="D67" s="22"/>
      <c r="E67" s="22"/>
    </row>
    <row r="68" spans="1:5" ht="60" customHeight="1" thickBot="1" x14ac:dyDescent="0.3">
      <c r="A68" s="10" t="s">
        <v>27</v>
      </c>
      <c r="B68" s="23">
        <v>12</v>
      </c>
      <c r="C68" s="9" t="str">
        <f>C55</f>
        <v>уголь</v>
      </c>
      <c r="D68" s="22"/>
      <c r="E68" s="22">
        <f>E85</f>
        <v>3010.56</v>
      </c>
    </row>
    <row r="69" spans="1:5" ht="64.5" customHeight="1" thickBot="1" x14ac:dyDescent="0.3">
      <c r="A69" s="10" t="s">
        <v>28</v>
      </c>
      <c r="B69" s="23">
        <v>13</v>
      </c>
      <c r="C69" s="9"/>
      <c r="D69" s="22"/>
      <c r="E69" s="22"/>
    </row>
    <row r="70" spans="1:5" ht="16.5" thickBot="1" x14ac:dyDescent="0.3">
      <c r="A70" s="10" t="s">
        <v>29</v>
      </c>
      <c r="B70" s="23">
        <v>14</v>
      </c>
      <c r="C70" s="9"/>
      <c r="D70" s="22"/>
      <c r="E70" s="22"/>
    </row>
    <row r="71" spans="1:5" ht="16.5" thickBot="1" x14ac:dyDescent="0.3">
      <c r="A71" s="10" t="s">
        <v>30</v>
      </c>
      <c r="B71" s="23" t="s">
        <v>55</v>
      </c>
      <c r="C71" s="9"/>
      <c r="D71" s="22"/>
      <c r="E71" s="22"/>
    </row>
    <row r="72" spans="1:5" ht="16.5" thickBot="1" x14ac:dyDescent="0.3">
      <c r="A72" s="10" t="s">
        <v>31</v>
      </c>
      <c r="B72" s="23">
        <v>15</v>
      </c>
      <c r="C72" s="9"/>
      <c r="D72" s="22"/>
      <c r="E72" s="22"/>
    </row>
    <row r="73" spans="1:5" ht="16.5" thickBot="1" x14ac:dyDescent="0.3">
      <c r="A73" s="10" t="s">
        <v>32</v>
      </c>
      <c r="B73" s="23">
        <v>16</v>
      </c>
      <c r="C73" s="9"/>
      <c r="D73" s="22"/>
      <c r="E73" s="22"/>
    </row>
    <row r="74" spans="1:5" ht="16.5" thickBot="1" x14ac:dyDescent="0.3">
      <c r="A74" s="10" t="s">
        <v>33</v>
      </c>
      <c r="B74" s="23" t="s">
        <v>56</v>
      </c>
      <c r="C74" s="9"/>
      <c r="D74" s="22"/>
      <c r="E74" s="22"/>
    </row>
    <row r="75" spans="1:5" ht="16.5" thickBot="1" x14ac:dyDescent="0.3">
      <c r="A75" s="10" t="s">
        <v>34</v>
      </c>
      <c r="B75" s="23" t="s">
        <v>57</v>
      </c>
      <c r="C75" s="9"/>
      <c r="D75" s="22"/>
      <c r="E75" s="22"/>
    </row>
    <row r="76" spans="1:5" ht="16.5" thickBot="1" x14ac:dyDescent="0.3">
      <c r="A76" s="10" t="s">
        <v>35</v>
      </c>
      <c r="B76" s="23" t="s">
        <v>58</v>
      </c>
      <c r="C76" s="9"/>
      <c r="D76" s="22"/>
      <c r="E76" s="22"/>
    </row>
    <row r="77" spans="1:5" ht="16.5" thickBot="1" x14ac:dyDescent="0.3">
      <c r="A77" s="10" t="s">
        <v>90</v>
      </c>
      <c r="B77" s="23" t="s">
        <v>91</v>
      </c>
      <c r="C77" s="9"/>
      <c r="D77" s="22"/>
      <c r="E77" s="22"/>
    </row>
    <row r="78" spans="1:5" ht="16.5" thickBot="1" x14ac:dyDescent="0.3">
      <c r="A78" s="10" t="s">
        <v>59</v>
      </c>
      <c r="B78" s="23" t="s">
        <v>65</v>
      </c>
      <c r="C78" s="9"/>
      <c r="D78" s="22"/>
      <c r="E78" s="22"/>
    </row>
    <row r="79" spans="1:5" ht="32.25" thickBot="1" x14ac:dyDescent="0.3">
      <c r="A79" s="10" t="s">
        <v>60</v>
      </c>
      <c r="B79" s="15" t="s">
        <v>66</v>
      </c>
      <c r="C79" s="9"/>
      <c r="D79" s="22"/>
      <c r="E79" s="22"/>
    </row>
    <row r="80" spans="1:5" ht="32.25" thickBot="1" x14ac:dyDescent="0.3">
      <c r="A80" s="10" t="s">
        <v>61</v>
      </c>
      <c r="B80" s="15" t="s">
        <v>67</v>
      </c>
      <c r="C80" s="9"/>
      <c r="D80" s="22"/>
      <c r="E80" s="22"/>
    </row>
    <row r="81" spans="1:12" ht="32.25" thickBot="1" x14ac:dyDescent="0.3">
      <c r="A81" s="10" t="s">
        <v>63</v>
      </c>
      <c r="B81" s="15" t="s">
        <v>68</v>
      </c>
      <c r="C81" s="9"/>
      <c r="D81" s="22"/>
      <c r="E81" s="22"/>
    </row>
    <row r="82" spans="1:12" ht="48" thickBot="1" x14ac:dyDescent="0.3">
      <c r="A82" s="10" t="s">
        <v>62</v>
      </c>
      <c r="B82" s="15" t="s">
        <v>69</v>
      </c>
      <c r="C82" s="9"/>
      <c r="D82" s="22"/>
      <c r="E82" s="22"/>
    </row>
    <row r="83" spans="1:12" ht="21.75" customHeight="1" thickBot="1" x14ac:dyDescent="0.3">
      <c r="A83" s="10" t="s">
        <v>36</v>
      </c>
      <c r="B83" s="23" t="s">
        <v>72</v>
      </c>
      <c r="C83" s="9"/>
      <c r="D83" s="22"/>
      <c r="E83" s="22"/>
    </row>
    <row r="84" spans="1:12" ht="21" customHeight="1" thickBot="1" x14ac:dyDescent="0.3">
      <c r="A84" s="10" t="s">
        <v>37</v>
      </c>
      <c r="B84" s="23" t="s">
        <v>70</v>
      </c>
      <c r="C84" s="9"/>
      <c r="D84" s="22"/>
      <c r="E84" s="22"/>
    </row>
    <row r="85" spans="1:12" ht="110.25" customHeight="1" thickBot="1" x14ac:dyDescent="0.3">
      <c r="A85" s="10" t="s">
        <v>38</v>
      </c>
      <c r="B85" s="23" t="s">
        <v>71</v>
      </c>
      <c r="C85" s="9" t="str">
        <f>C52</f>
        <v>уголь</v>
      </c>
      <c r="D85" s="22">
        <f>E85/0.768</f>
        <v>3920</v>
      </c>
      <c r="E85" s="22">
        <f>C44</f>
        <v>3010.56</v>
      </c>
    </row>
    <row r="86" spans="1:12" ht="20.25" customHeight="1" x14ac:dyDescent="0.25">
      <c r="A86" s="16"/>
      <c r="B86" s="25"/>
      <c r="C86" s="26"/>
      <c r="D86" s="27"/>
      <c r="E86" s="27"/>
    </row>
    <row r="87" spans="1:12" ht="37.5" customHeight="1" x14ac:dyDescent="0.25">
      <c r="A87" s="47" t="s">
        <v>85</v>
      </c>
      <c r="B87" s="47"/>
      <c r="C87" s="47"/>
      <c r="D87" s="47"/>
      <c r="E87" s="47"/>
      <c r="F87" s="47"/>
      <c r="G87" s="33"/>
      <c r="H87" s="33"/>
      <c r="I87" s="33"/>
      <c r="J87" s="33"/>
      <c r="K87" s="33"/>
      <c r="L87" s="33"/>
    </row>
    <row r="88" spans="1:12" ht="27.75" customHeight="1" x14ac:dyDescent="0.25">
      <c r="A88" s="47" t="s">
        <v>64</v>
      </c>
      <c r="B88" s="47"/>
      <c r="C88" s="47"/>
      <c r="D88" s="47"/>
      <c r="E88" s="47"/>
      <c r="F88" s="47"/>
      <c r="G88" s="33"/>
      <c r="H88" s="33"/>
      <c r="I88" s="33"/>
      <c r="J88" s="33"/>
      <c r="K88" s="33"/>
      <c r="L88" s="33"/>
    </row>
    <row r="89" spans="1:12" ht="18.75" customHeight="1" thickBot="1" x14ac:dyDescent="0.3">
      <c r="A89" s="3"/>
    </row>
    <row r="90" spans="1:12" ht="74.25" customHeight="1" thickBot="1" x14ac:dyDescent="0.3">
      <c r="A90" s="20" t="s">
        <v>39</v>
      </c>
      <c r="B90" s="6" t="s">
        <v>40</v>
      </c>
      <c r="C90" s="6" t="s">
        <v>41</v>
      </c>
      <c r="D90" s="6" t="s">
        <v>73</v>
      </c>
      <c r="E90" s="6" t="s">
        <v>74</v>
      </c>
    </row>
    <row r="91" spans="1:12" ht="16.5" thickBot="1" x14ac:dyDescent="0.3">
      <c r="A91" s="21">
        <v>1</v>
      </c>
      <c r="B91" s="8">
        <v>2</v>
      </c>
      <c r="C91" s="9">
        <v>3</v>
      </c>
      <c r="D91" s="8">
        <v>4</v>
      </c>
      <c r="E91" s="9">
        <v>5</v>
      </c>
    </row>
    <row r="92" spans="1:12" ht="48" thickBot="1" x14ac:dyDescent="0.3">
      <c r="A92" s="10" t="s">
        <v>10</v>
      </c>
      <c r="B92" s="9">
        <v>1</v>
      </c>
      <c r="C92" s="9"/>
      <c r="D92" s="22"/>
      <c r="E92" s="22"/>
    </row>
    <row r="93" spans="1:12" ht="32.25" thickBot="1" x14ac:dyDescent="0.3">
      <c r="A93" s="10" t="s">
        <v>11</v>
      </c>
      <c r="B93" s="9">
        <v>2</v>
      </c>
      <c r="C93" s="9" t="s">
        <v>76</v>
      </c>
      <c r="D93" s="22"/>
      <c r="E93" s="22">
        <f>E11</f>
        <v>41.967350000000003</v>
      </c>
    </row>
    <row r="94" spans="1:12" ht="16.5" thickBot="1" x14ac:dyDescent="0.3">
      <c r="A94" s="10" t="s">
        <v>12</v>
      </c>
      <c r="B94" s="9">
        <v>3</v>
      </c>
      <c r="C94" s="9"/>
      <c r="D94" s="22"/>
      <c r="E94" s="22"/>
    </row>
    <row r="95" spans="1:12" ht="16.5" thickBot="1" x14ac:dyDescent="0.3">
      <c r="A95" s="10" t="s">
        <v>13</v>
      </c>
      <c r="B95" s="9">
        <v>4</v>
      </c>
      <c r="C95" s="9"/>
      <c r="D95" s="22"/>
      <c r="E95" s="22"/>
    </row>
    <row r="96" spans="1:12" ht="48" thickBot="1" x14ac:dyDescent="0.3">
      <c r="A96" s="10" t="s">
        <v>14</v>
      </c>
      <c r="B96" s="9">
        <v>5</v>
      </c>
      <c r="C96" s="9" t="str">
        <f>C93</f>
        <v>нефтепродукты</v>
      </c>
      <c r="D96" s="22"/>
      <c r="E96" s="22">
        <f>E93</f>
        <v>41.967350000000003</v>
      </c>
    </row>
    <row r="97" spans="1:5" ht="32.25" thickBot="1" x14ac:dyDescent="0.3">
      <c r="A97" s="10" t="s">
        <v>15</v>
      </c>
      <c r="B97" s="9">
        <v>6</v>
      </c>
      <c r="C97" s="9"/>
      <c r="D97" s="22"/>
      <c r="E97" s="22"/>
    </row>
    <row r="98" spans="1:5" ht="48" customHeight="1" thickBot="1" x14ac:dyDescent="0.3">
      <c r="A98" s="10" t="s">
        <v>16</v>
      </c>
      <c r="B98" s="9">
        <v>7</v>
      </c>
      <c r="C98" s="9"/>
      <c r="D98" s="22"/>
      <c r="E98" s="22"/>
    </row>
    <row r="99" spans="1:5" ht="32.25" thickBot="1" x14ac:dyDescent="0.3">
      <c r="A99" s="10" t="s">
        <v>17</v>
      </c>
      <c r="B99" s="9">
        <v>8</v>
      </c>
      <c r="C99" s="9" t="str">
        <f>C93</f>
        <v>нефтепродукты</v>
      </c>
      <c r="D99" s="22"/>
      <c r="E99" s="22">
        <f>-E96</f>
        <v>-41.967350000000003</v>
      </c>
    </row>
    <row r="100" spans="1:5" ht="32.25" thickBot="1" x14ac:dyDescent="0.3">
      <c r="A100" s="10" t="s">
        <v>18</v>
      </c>
      <c r="B100" s="23" t="s">
        <v>49</v>
      </c>
      <c r="C100" s="9"/>
      <c r="D100" s="22"/>
      <c r="E100" s="22"/>
    </row>
    <row r="101" spans="1:5" ht="30.75" customHeight="1" thickBot="1" x14ac:dyDescent="0.3">
      <c r="A101" s="10" t="s">
        <v>19</v>
      </c>
      <c r="B101" s="23" t="s">
        <v>50</v>
      </c>
      <c r="C101" s="9" t="str">
        <f>C93</f>
        <v>нефтепродукты</v>
      </c>
      <c r="D101" s="22"/>
      <c r="E101" s="22">
        <f>E99</f>
        <v>-41.967350000000003</v>
      </c>
    </row>
    <row r="102" spans="1:5" ht="72" customHeight="1" thickBot="1" x14ac:dyDescent="0.3">
      <c r="A102" s="10" t="s">
        <v>42</v>
      </c>
      <c r="B102" s="23" t="s">
        <v>51</v>
      </c>
      <c r="C102" s="24"/>
      <c r="D102" s="22"/>
      <c r="E102" s="14"/>
    </row>
    <row r="103" spans="1:5" ht="32.25" thickBot="1" x14ac:dyDescent="0.3">
      <c r="A103" s="10" t="s">
        <v>21</v>
      </c>
      <c r="B103" s="23">
        <v>9</v>
      </c>
      <c r="C103" s="9"/>
      <c r="D103" s="22"/>
      <c r="E103" s="22"/>
    </row>
    <row r="104" spans="1:5" ht="16.5" thickBot="1" x14ac:dyDescent="0.3">
      <c r="A104" s="10" t="s">
        <v>22</v>
      </c>
      <c r="B104" s="23" t="s">
        <v>52</v>
      </c>
      <c r="C104" s="9"/>
      <c r="D104" s="22"/>
      <c r="E104" s="22"/>
    </row>
    <row r="105" spans="1:5" ht="16.5" thickBot="1" x14ac:dyDescent="0.3">
      <c r="A105" s="10" t="s">
        <v>23</v>
      </c>
      <c r="B105" s="23" t="s">
        <v>53</v>
      </c>
      <c r="C105" s="9"/>
      <c r="D105" s="22"/>
      <c r="E105" s="22"/>
    </row>
    <row r="106" spans="1:5" ht="16.5" thickBot="1" x14ac:dyDescent="0.3">
      <c r="A106" s="10" t="s">
        <v>24</v>
      </c>
      <c r="B106" s="23" t="s">
        <v>54</v>
      </c>
      <c r="C106" s="9"/>
      <c r="D106" s="22"/>
      <c r="E106" s="22"/>
    </row>
    <row r="107" spans="1:5" ht="32.25" thickBot="1" x14ac:dyDescent="0.3">
      <c r="A107" s="10" t="s">
        <v>25</v>
      </c>
      <c r="B107" s="23">
        <v>10</v>
      </c>
      <c r="C107" s="9"/>
      <c r="D107" s="22"/>
      <c r="E107" s="22"/>
    </row>
    <row r="108" spans="1:5" ht="32.25" thickBot="1" x14ac:dyDescent="0.3">
      <c r="A108" s="10" t="s">
        <v>26</v>
      </c>
      <c r="B108" s="23">
        <v>11</v>
      </c>
      <c r="C108" s="9"/>
      <c r="D108" s="22"/>
      <c r="E108" s="22"/>
    </row>
    <row r="109" spans="1:5" ht="66" customHeight="1" thickBot="1" x14ac:dyDescent="0.3">
      <c r="A109" s="10" t="s">
        <v>27</v>
      </c>
      <c r="B109" s="23">
        <v>12</v>
      </c>
      <c r="C109" s="9" t="str">
        <f>C101</f>
        <v>нефтепродукты</v>
      </c>
      <c r="D109" s="22"/>
      <c r="E109" s="22">
        <f>E126</f>
        <v>41.967350000000003</v>
      </c>
    </row>
    <row r="110" spans="1:5" ht="63" customHeight="1" thickBot="1" x14ac:dyDescent="0.3">
      <c r="A110" s="10" t="s">
        <v>28</v>
      </c>
      <c r="B110" s="23">
        <v>13</v>
      </c>
      <c r="C110" s="9"/>
      <c r="D110" s="22"/>
      <c r="E110" s="22"/>
    </row>
    <row r="111" spans="1:5" ht="16.5" thickBot="1" x14ac:dyDescent="0.3">
      <c r="A111" s="10" t="s">
        <v>29</v>
      </c>
      <c r="B111" s="23">
        <v>14</v>
      </c>
      <c r="C111" s="9"/>
      <c r="D111" s="22"/>
      <c r="E111" s="22"/>
    </row>
    <row r="112" spans="1:5" ht="16.5" thickBot="1" x14ac:dyDescent="0.3">
      <c r="A112" s="10" t="s">
        <v>30</v>
      </c>
      <c r="B112" s="23" t="s">
        <v>55</v>
      </c>
      <c r="C112" s="9"/>
      <c r="D112" s="22"/>
      <c r="E112" s="22"/>
    </row>
    <row r="113" spans="1:12" ht="16.5" thickBot="1" x14ac:dyDescent="0.3">
      <c r="A113" s="10" t="s">
        <v>31</v>
      </c>
      <c r="B113" s="23">
        <v>15</v>
      </c>
      <c r="C113" s="9"/>
      <c r="D113" s="22"/>
      <c r="E113" s="22"/>
    </row>
    <row r="114" spans="1:12" ht="16.5" thickBot="1" x14ac:dyDescent="0.3">
      <c r="A114" s="10" t="s">
        <v>32</v>
      </c>
      <c r="B114" s="23">
        <v>16</v>
      </c>
      <c r="C114" s="9"/>
      <c r="D114" s="22"/>
      <c r="E114" s="22"/>
    </row>
    <row r="115" spans="1:12" ht="16.5" thickBot="1" x14ac:dyDescent="0.3">
      <c r="A115" s="10" t="s">
        <v>33</v>
      </c>
      <c r="B115" s="23" t="s">
        <v>56</v>
      </c>
      <c r="C115" s="9"/>
      <c r="D115" s="22"/>
      <c r="E115" s="22"/>
    </row>
    <row r="116" spans="1:12" ht="16.5" thickBot="1" x14ac:dyDescent="0.3">
      <c r="A116" s="10" t="s">
        <v>34</v>
      </c>
      <c r="B116" s="23" t="s">
        <v>57</v>
      </c>
      <c r="C116" s="9"/>
      <c r="D116" s="22"/>
      <c r="E116" s="22"/>
    </row>
    <row r="117" spans="1:12" ht="16.5" thickBot="1" x14ac:dyDescent="0.3">
      <c r="A117" s="10" t="s">
        <v>35</v>
      </c>
      <c r="B117" s="23" t="s">
        <v>58</v>
      </c>
      <c r="C117" s="9"/>
      <c r="D117" s="22"/>
      <c r="E117" s="22"/>
    </row>
    <row r="118" spans="1:12" ht="16.5" thickBot="1" x14ac:dyDescent="0.3">
      <c r="A118" s="10" t="s">
        <v>90</v>
      </c>
      <c r="B118" s="23" t="s">
        <v>91</v>
      </c>
      <c r="C118" s="9"/>
      <c r="D118" s="22"/>
      <c r="E118" s="22"/>
    </row>
    <row r="119" spans="1:12" ht="16.5" thickBot="1" x14ac:dyDescent="0.3">
      <c r="A119" s="10" t="s">
        <v>59</v>
      </c>
      <c r="B119" s="23" t="s">
        <v>65</v>
      </c>
      <c r="C119" s="9"/>
      <c r="D119" s="22"/>
      <c r="E119" s="22"/>
    </row>
    <row r="120" spans="1:12" ht="32.25" thickBot="1" x14ac:dyDescent="0.3">
      <c r="A120" s="10" t="s">
        <v>60</v>
      </c>
      <c r="B120" s="15" t="s">
        <v>66</v>
      </c>
      <c r="C120" s="9"/>
      <c r="D120" s="22"/>
      <c r="E120" s="22"/>
    </row>
    <row r="121" spans="1:12" ht="32.25" thickBot="1" x14ac:dyDescent="0.3">
      <c r="A121" s="10" t="s">
        <v>61</v>
      </c>
      <c r="B121" s="15" t="s">
        <v>67</v>
      </c>
      <c r="C121" s="9"/>
      <c r="D121" s="22"/>
      <c r="E121" s="22"/>
    </row>
    <row r="122" spans="1:12" ht="32.25" thickBot="1" x14ac:dyDescent="0.3">
      <c r="A122" s="10" t="s">
        <v>63</v>
      </c>
      <c r="B122" s="15" t="s">
        <v>68</v>
      </c>
      <c r="C122" s="9"/>
      <c r="D122" s="22"/>
      <c r="E122" s="22"/>
    </row>
    <row r="123" spans="1:12" ht="48" thickBot="1" x14ac:dyDescent="0.3">
      <c r="A123" s="10" t="s">
        <v>62</v>
      </c>
      <c r="B123" s="15" t="s">
        <v>69</v>
      </c>
      <c r="C123" s="9"/>
      <c r="D123" s="22"/>
      <c r="E123" s="22"/>
    </row>
    <row r="124" spans="1:12" ht="16.5" thickBot="1" x14ac:dyDescent="0.3">
      <c r="A124" s="10" t="s">
        <v>36</v>
      </c>
      <c r="B124" s="23" t="s">
        <v>72</v>
      </c>
      <c r="C124" s="9"/>
      <c r="D124" s="22"/>
      <c r="E124" s="22"/>
    </row>
    <row r="125" spans="1:12" ht="16.5" thickBot="1" x14ac:dyDescent="0.3">
      <c r="A125" s="10" t="s">
        <v>37</v>
      </c>
      <c r="B125" s="23" t="s">
        <v>70</v>
      </c>
      <c r="C125" s="9"/>
      <c r="D125" s="22"/>
      <c r="E125" s="22"/>
    </row>
    <row r="126" spans="1:12" ht="115.5" customHeight="1" thickBot="1" x14ac:dyDescent="0.3">
      <c r="A126" s="10" t="s">
        <v>38</v>
      </c>
      <c r="B126" s="23" t="s">
        <v>71</v>
      </c>
      <c r="C126" s="9" t="str">
        <f>C93</f>
        <v>нефтепродукты</v>
      </c>
      <c r="D126" s="22">
        <f>E126/1.45</f>
        <v>28.943000000000001</v>
      </c>
      <c r="E126" s="22">
        <f>E44</f>
        <v>41.967350000000003</v>
      </c>
    </row>
    <row r="127" spans="1:12" ht="27" customHeight="1" x14ac:dyDescent="0.25">
      <c r="A127" s="16"/>
      <c r="B127" s="25"/>
      <c r="C127" s="26"/>
      <c r="D127" s="27"/>
      <c r="E127" s="27"/>
    </row>
    <row r="128" spans="1:12" ht="35.25" customHeight="1" x14ac:dyDescent="0.25">
      <c r="A128" s="47" t="s">
        <v>86</v>
      </c>
      <c r="B128" s="47"/>
      <c r="C128" s="47"/>
      <c r="D128" s="47"/>
      <c r="E128" s="47"/>
      <c r="F128" s="47"/>
      <c r="G128" s="33"/>
      <c r="H128" s="33"/>
      <c r="I128" s="33"/>
      <c r="J128" s="33"/>
      <c r="K128" s="33"/>
      <c r="L128" s="33"/>
    </row>
    <row r="129" spans="1:12" ht="16.5" customHeight="1" x14ac:dyDescent="0.25">
      <c r="A129" s="47" t="s">
        <v>64</v>
      </c>
      <c r="B129" s="47"/>
      <c r="C129" s="47"/>
      <c r="D129" s="47"/>
      <c r="E129" s="47"/>
      <c r="F129" s="47"/>
      <c r="G129" s="33"/>
      <c r="H129" s="33"/>
      <c r="I129" s="33"/>
      <c r="J129" s="33"/>
      <c r="K129" s="33"/>
      <c r="L129" s="33"/>
    </row>
    <row r="130" spans="1:12" ht="10.5" customHeight="1" thickBot="1" x14ac:dyDescent="0.3">
      <c r="A130" s="47"/>
      <c r="B130" s="47"/>
      <c r="C130" s="47"/>
      <c r="D130" s="47"/>
      <c r="E130" s="47"/>
      <c r="F130" s="47"/>
    </row>
    <row r="131" spans="1:12" ht="63.75" thickBot="1" x14ac:dyDescent="0.3">
      <c r="A131" s="20" t="s">
        <v>39</v>
      </c>
      <c r="B131" s="6" t="s">
        <v>40</v>
      </c>
      <c r="C131" s="6" t="s">
        <v>41</v>
      </c>
      <c r="D131" s="6" t="s">
        <v>78</v>
      </c>
      <c r="E131" s="6" t="s">
        <v>74</v>
      </c>
    </row>
    <row r="132" spans="1:12" ht="16.5" thickBot="1" x14ac:dyDescent="0.3">
      <c r="A132" s="21">
        <v>1</v>
      </c>
      <c r="B132" s="8">
        <v>2</v>
      </c>
      <c r="C132" s="9">
        <v>3</v>
      </c>
      <c r="D132" s="8">
        <v>4</v>
      </c>
      <c r="E132" s="9">
        <v>5</v>
      </c>
    </row>
    <row r="133" spans="1:12" ht="48" thickBot="1" x14ac:dyDescent="0.3">
      <c r="A133" s="10" t="s">
        <v>10</v>
      </c>
      <c r="B133" s="9">
        <v>1</v>
      </c>
      <c r="C133" s="9"/>
      <c r="D133" s="22"/>
      <c r="E133" s="22"/>
    </row>
    <row r="134" spans="1:12" ht="30.75" customHeight="1" thickBot="1" x14ac:dyDescent="0.3">
      <c r="A134" s="10" t="s">
        <v>11</v>
      </c>
      <c r="B134" s="9">
        <v>2</v>
      </c>
      <c r="C134" s="9" t="s">
        <v>77</v>
      </c>
      <c r="D134" s="22"/>
      <c r="E134" s="22">
        <f>F11</f>
        <v>30961.012199999997</v>
      </c>
    </row>
    <row r="135" spans="1:12" ht="16.5" thickBot="1" x14ac:dyDescent="0.3">
      <c r="A135" s="10" t="s">
        <v>12</v>
      </c>
      <c r="B135" s="9">
        <v>3</v>
      </c>
      <c r="C135" s="9"/>
      <c r="D135" s="22"/>
      <c r="E135" s="22"/>
    </row>
    <row r="136" spans="1:12" ht="16.5" thickBot="1" x14ac:dyDescent="0.3">
      <c r="A136" s="10" t="s">
        <v>13</v>
      </c>
      <c r="B136" s="9">
        <v>4</v>
      </c>
      <c r="C136" s="9"/>
      <c r="D136" s="22"/>
      <c r="E136" s="22"/>
    </row>
    <row r="137" spans="1:12" ht="33.75" customHeight="1" thickBot="1" x14ac:dyDescent="0.3">
      <c r="A137" s="10" t="s">
        <v>14</v>
      </c>
      <c r="B137" s="9">
        <v>5</v>
      </c>
      <c r="C137" s="9" t="str">
        <f>C134</f>
        <v>природный газ</v>
      </c>
      <c r="D137" s="22"/>
      <c r="E137" s="22">
        <f>E134</f>
        <v>30961.012199999997</v>
      </c>
    </row>
    <row r="138" spans="1:12" ht="32.25" thickBot="1" x14ac:dyDescent="0.3">
      <c r="A138" s="10" t="s">
        <v>15</v>
      </c>
      <c r="B138" s="9">
        <v>6</v>
      </c>
      <c r="C138" s="9"/>
      <c r="D138" s="22"/>
      <c r="E138" s="22"/>
    </row>
    <row r="139" spans="1:12" ht="31.5" customHeight="1" thickBot="1" x14ac:dyDescent="0.3">
      <c r="A139" s="10" t="s">
        <v>16</v>
      </c>
      <c r="B139" s="9">
        <v>7</v>
      </c>
      <c r="C139" s="9"/>
      <c r="D139" s="22"/>
      <c r="E139" s="22"/>
    </row>
    <row r="140" spans="1:12" ht="32.25" thickBot="1" x14ac:dyDescent="0.3">
      <c r="A140" s="10" t="s">
        <v>17</v>
      </c>
      <c r="B140" s="9">
        <v>8</v>
      </c>
      <c r="C140" s="9" t="str">
        <f>C134</f>
        <v>природный газ</v>
      </c>
      <c r="D140" s="22"/>
      <c r="E140" s="22">
        <f>-E137</f>
        <v>-30961.012199999997</v>
      </c>
    </row>
    <row r="141" spans="1:12" ht="39.75" customHeight="1" thickBot="1" x14ac:dyDescent="0.3">
      <c r="A141" s="10" t="s">
        <v>18</v>
      </c>
      <c r="B141" s="23" t="s">
        <v>49</v>
      </c>
      <c r="C141" s="9"/>
      <c r="D141" s="22"/>
      <c r="E141" s="22"/>
    </row>
    <row r="142" spans="1:12" ht="32.25" thickBot="1" x14ac:dyDescent="0.3">
      <c r="A142" s="10" t="s">
        <v>19</v>
      </c>
      <c r="B142" s="23" t="s">
        <v>50</v>
      </c>
      <c r="C142" s="9" t="str">
        <f>C134</f>
        <v>природный газ</v>
      </c>
      <c r="D142" s="22"/>
      <c r="E142" s="22">
        <f>E140</f>
        <v>-30961.012199999997</v>
      </c>
    </row>
    <row r="143" spans="1:12" ht="58.5" customHeight="1" thickBot="1" x14ac:dyDescent="0.3">
      <c r="A143" s="10" t="s">
        <v>42</v>
      </c>
      <c r="B143" s="23" t="s">
        <v>51</v>
      </c>
      <c r="C143" s="24"/>
      <c r="D143" s="22"/>
      <c r="E143" s="14"/>
    </row>
    <row r="144" spans="1:12" ht="37.5" customHeight="1" thickBot="1" x14ac:dyDescent="0.3">
      <c r="A144" s="10" t="s">
        <v>21</v>
      </c>
      <c r="B144" s="23">
        <v>9</v>
      </c>
      <c r="C144" s="9"/>
      <c r="D144" s="22"/>
      <c r="E144" s="22"/>
    </row>
    <row r="145" spans="1:5" ht="31.5" customHeight="1" thickBot="1" x14ac:dyDescent="0.3">
      <c r="A145" s="10" t="s">
        <v>22</v>
      </c>
      <c r="B145" s="23" t="s">
        <v>52</v>
      </c>
      <c r="C145" s="9"/>
      <c r="D145" s="22"/>
      <c r="E145" s="22"/>
    </row>
    <row r="146" spans="1:5" ht="27.75" customHeight="1" thickBot="1" x14ac:dyDescent="0.3">
      <c r="A146" s="10" t="s">
        <v>23</v>
      </c>
      <c r="B146" s="23" t="s">
        <v>53</v>
      </c>
      <c r="C146" s="9"/>
      <c r="D146" s="22"/>
      <c r="E146" s="22"/>
    </row>
    <row r="147" spans="1:5" ht="30.75" customHeight="1" thickBot="1" x14ac:dyDescent="0.3">
      <c r="A147" s="10" t="s">
        <v>24</v>
      </c>
      <c r="B147" s="23" t="s">
        <v>54</v>
      </c>
      <c r="C147" s="9"/>
      <c r="D147" s="22"/>
      <c r="E147" s="22"/>
    </row>
    <row r="148" spans="1:5" ht="39.75" customHeight="1" thickBot="1" x14ac:dyDescent="0.3">
      <c r="A148" s="10" t="s">
        <v>25</v>
      </c>
      <c r="B148" s="23">
        <v>10</v>
      </c>
      <c r="C148" s="9"/>
      <c r="D148" s="22"/>
      <c r="E148" s="22"/>
    </row>
    <row r="149" spans="1:5" ht="36.75" customHeight="1" thickBot="1" x14ac:dyDescent="0.3">
      <c r="A149" s="10" t="s">
        <v>26</v>
      </c>
      <c r="B149" s="23">
        <v>11</v>
      </c>
      <c r="C149" s="9"/>
      <c r="D149" s="22"/>
      <c r="E149" s="22"/>
    </row>
    <row r="150" spans="1:5" ht="81" customHeight="1" thickBot="1" x14ac:dyDescent="0.3">
      <c r="A150" s="10" t="s">
        <v>27</v>
      </c>
      <c r="B150" s="23">
        <v>12</v>
      </c>
      <c r="C150" s="9" t="str">
        <f>C137</f>
        <v>природный газ</v>
      </c>
      <c r="D150" s="22"/>
      <c r="E150" s="22">
        <f>F27</f>
        <v>40687.167693999996</v>
      </c>
    </row>
    <row r="151" spans="1:5" ht="69" customHeight="1" thickBot="1" x14ac:dyDescent="0.3">
      <c r="A151" s="10" t="s">
        <v>28</v>
      </c>
      <c r="B151" s="23">
        <v>13</v>
      </c>
      <c r="C151" s="9"/>
      <c r="D151" s="22"/>
      <c r="E151" s="22"/>
    </row>
    <row r="152" spans="1:5" ht="16.5" thickBot="1" x14ac:dyDescent="0.3">
      <c r="A152" s="10" t="s">
        <v>29</v>
      </c>
      <c r="B152" s="23">
        <v>14</v>
      </c>
      <c r="C152" s="9"/>
      <c r="D152" s="22"/>
      <c r="E152" s="22"/>
    </row>
    <row r="153" spans="1:5" ht="16.5" thickBot="1" x14ac:dyDescent="0.3">
      <c r="A153" s="10" t="s">
        <v>30</v>
      </c>
      <c r="B153" s="23" t="s">
        <v>55</v>
      </c>
      <c r="C153" s="9"/>
      <c r="D153" s="22"/>
      <c r="E153" s="22"/>
    </row>
    <row r="154" spans="1:5" ht="16.5" thickBot="1" x14ac:dyDescent="0.3">
      <c r="A154" s="10" t="s">
        <v>31</v>
      </c>
      <c r="B154" s="23">
        <v>15</v>
      </c>
      <c r="C154" s="9"/>
      <c r="D154" s="22"/>
      <c r="E154" s="22"/>
    </row>
    <row r="155" spans="1:5" ht="16.5" thickBot="1" x14ac:dyDescent="0.3">
      <c r="A155" s="10" t="s">
        <v>32</v>
      </c>
      <c r="B155" s="23">
        <v>16</v>
      </c>
      <c r="C155" s="9"/>
      <c r="D155" s="22"/>
      <c r="E155" s="22"/>
    </row>
    <row r="156" spans="1:5" ht="16.5" thickBot="1" x14ac:dyDescent="0.3">
      <c r="A156" s="10" t="s">
        <v>33</v>
      </c>
      <c r="B156" s="23" t="s">
        <v>56</v>
      </c>
      <c r="C156" s="9"/>
      <c r="D156" s="22"/>
      <c r="E156" s="22"/>
    </row>
    <row r="157" spans="1:5" ht="16.5" thickBot="1" x14ac:dyDescent="0.3">
      <c r="A157" s="10" t="s">
        <v>34</v>
      </c>
      <c r="B157" s="23" t="s">
        <v>57</v>
      </c>
      <c r="C157" s="9"/>
      <c r="D157" s="22"/>
      <c r="E157" s="22"/>
    </row>
    <row r="158" spans="1:5" ht="16.5" thickBot="1" x14ac:dyDescent="0.3">
      <c r="A158" s="10" t="s">
        <v>35</v>
      </c>
      <c r="B158" s="23" t="s">
        <v>58</v>
      </c>
      <c r="C158" s="9"/>
      <c r="D158" s="22"/>
      <c r="E158" s="22"/>
    </row>
    <row r="159" spans="1:5" ht="16.5" thickBot="1" x14ac:dyDescent="0.3">
      <c r="A159" s="10" t="s">
        <v>90</v>
      </c>
      <c r="B159" s="23" t="s">
        <v>91</v>
      </c>
      <c r="C159" s="9"/>
      <c r="D159" s="22"/>
      <c r="E159" s="22"/>
    </row>
    <row r="160" spans="1:5" ht="16.5" thickBot="1" x14ac:dyDescent="0.3">
      <c r="A160" s="10" t="s">
        <v>59</v>
      </c>
      <c r="B160" s="23" t="s">
        <v>65</v>
      </c>
      <c r="C160" s="9"/>
      <c r="D160" s="22"/>
      <c r="E160" s="22"/>
    </row>
    <row r="161" spans="1:12" ht="32.25" thickBot="1" x14ac:dyDescent="0.3">
      <c r="A161" s="10" t="s">
        <v>60</v>
      </c>
      <c r="B161" s="15" t="s">
        <v>66</v>
      </c>
      <c r="C161" s="9"/>
      <c r="D161" s="22"/>
      <c r="E161" s="22"/>
    </row>
    <row r="162" spans="1:12" ht="33.75" customHeight="1" thickBot="1" x14ac:dyDescent="0.3">
      <c r="A162" s="10" t="s">
        <v>61</v>
      </c>
      <c r="B162" s="15" t="s">
        <v>67</v>
      </c>
      <c r="C162" s="9"/>
      <c r="D162" s="22"/>
      <c r="E162" s="22"/>
    </row>
    <row r="163" spans="1:12" ht="36" customHeight="1" thickBot="1" x14ac:dyDescent="0.3">
      <c r="A163" s="10" t="s">
        <v>63</v>
      </c>
      <c r="B163" s="15" t="s">
        <v>68</v>
      </c>
      <c r="C163" s="9"/>
      <c r="D163" s="22"/>
      <c r="E163" s="22"/>
    </row>
    <row r="164" spans="1:12" ht="33.75" customHeight="1" thickBot="1" x14ac:dyDescent="0.3">
      <c r="A164" s="10" t="s">
        <v>62</v>
      </c>
      <c r="B164" s="15" t="s">
        <v>69</v>
      </c>
      <c r="C164" s="9"/>
      <c r="D164" s="22"/>
      <c r="E164" s="22"/>
    </row>
    <row r="165" spans="1:12" ht="16.5" thickBot="1" x14ac:dyDescent="0.3">
      <c r="A165" s="10" t="s">
        <v>36</v>
      </c>
      <c r="B165" s="23" t="s">
        <v>72</v>
      </c>
      <c r="C165" s="9"/>
      <c r="D165" s="22"/>
      <c r="E165" s="22"/>
    </row>
    <row r="166" spans="1:12" ht="34.5" customHeight="1" thickBot="1" x14ac:dyDescent="0.3">
      <c r="A166" s="10" t="s">
        <v>37</v>
      </c>
      <c r="B166" s="23" t="s">
        <v>70</v>
      </c>
      <c r="C166" s="9" t="str">
        <f>C134</f>
        <v>природный газ</v>
      </c>
      <c r="D166" s="22"/>
      <c r="E166" s="22">
        <f>F43</f>
        <v>5754.4486960000004</v>
      </c>
    </row>
    <row r="167" spans="1:12" ht="114" customHeight="1" thickBot="1" x14ac:dyDescent="0.3">
      <c r="A167" s="10" t="s">
        <v>38</v>
      </c>
      <c r="B167" s="23" t="s">
        <v>71</v>
      </c>
      <c r="C167" s="9" t="str">
        <f>C166</f>
        <v>природный газ</v>
      </c>
      <c r="D167" s="22"/>
      <c r="E167" s="22">
        <f>F44</f>
        <v>34932.718997999997</v>
      </c>
    </row>
    <row r="168" spans="1:12" ht="25.5" customHeight="1" x14ac:dyDescent="0.25">
      <c r="A168" s="16"/>
      <c r="B168" s="25"/>
      <c r="C168" s="26"/>
      <c r="D168" s="27"/>
      <c r="E168" s="27"/>
    </row>
    <row r="169" spans="1:12" ht="19.5" customHeight="1" x14ac:dyDescent="0.25">
      <c r="A169" s="47" t="s">
        <v>87</v>
      </c>
      <c r="B169" s="47"/>
      <c r="C169" s="47"/>
      <c r="D169" s="47"/>
      <c r="E169" s="47"/>
      <c r="F169" s="47"/>
      <c r="G169" s="33"/>
      <c r="H169" s="33"/>
      <c r="I169" s="33"/>
      <c r="J169" s="33"/>
      <c r="K169" s="33"/>
      <c r="L169" s="33"/>
    </row>
    <row r="170" spans="1:12" ht="15.75" customHeight="1" x14ac:dyDescent="0.25">
      <c r="A170" s="47" t="s">
        <v>64</v>
      </c>
      <c r="B170" s="47"/>
      <c r="C170" s="47"/>
      <c r="D170" s="47"/>
      <c r="E170" s="47"/>
      <c r="F170" s="47"/>
      <c r="G170" s="33"/>
      <c r="H170" s="33"/>
      <c r="I170" s="33"/>
      <c r="J170" s="33"/>
      <c r="K170" s="33"/>
      <c r="L170" s="33"/>
    </row>
    <row r="171" spans="1:12" ht="19.5" customHeight="1" thickBot="1" x14ac:dyDescent="0.3">
      <c r="A171" s="3"/>
    </row>
    <row r="172" spans="1:12" ht="63.75" thickBot="1" x14ac:dyDescent="0.3">
      <c r="A172" s="20" t="s">
        <v>39</v>
      </c>
      <c r="B172" s="6" t="s">
        <v>40</v>
      </c>
      <c r="C172" s="6" t="s">
        <v>41</v>
      </c>
      <c r="D172" s="6" t="s">
        <v>80</v>
      </c>
      <c r="E172" s="6" t="s">
        <v>74</v>
      </c>
      <c r="K172" s="1">
        <v>1</v>
      </c>
    </row>
    <row r="173" spans="1:12" ht="16.5" thickBot="1" x14ac:dyDescent="0.3">
      <c r="A173" s="21">
        <v>1</v>
      </c>
      <c r="B173" s="8">
        <v>2</v>
      </c>
      <c r="C173" s="9">
        <v>3</v>
      </c>
      <c r="D173" s="8">
        <v>4</v>
      </c>
      <c r="E173" s="9">
        <v>5</v>
      </c>
    </row>
    <row r="174" spans="1:12" ht="48" thickBot="1" x14ac:dyDescent="0.3">
      <c r="A174" s="10" t="s">
        <v>10</v>
      </c>
      <c r="B174" s="9">
        <v>1</v>
      </c>
      <c r="C174" s="9"/>
      <c r="D174" s="22"/>
      <c r="E174" s="22"/>
    </row>
    <row r="175" spans="1:12" ht="48" thickBot="1" x14ac:dyDescent="0.3">
      <c r="A175" s="10" t="s">
        <v>11</v>
      </c>
      <c r="B175" s="9">
        <v>2</v>
      </c>
      <c r="C175" s="9" t="s">
        <v>79</v>
      </c>
      <c r="D175" s="22"/>
      <c r="E175" s="22">
        <f>J11</f>
        <v>24127</v>
      </c>
    </row>
    <row r="176" spans="1:12" ht="16.5" thickBot="1" x14ac:dyDescent="0.3">
      <c r="A176" s="10" t="s">
        <v>12</v>
      </c>
      <c r="B176" s="9">
        <v>3</v>
      </c>
      <c r="C176" s="9"/>
      <c r="D176" s="22"/>
      <c r="E176" s="22"/>
    </row>
    <row r="177" spans="1:5" ht="16.5" thickBot="1" x14ac:dyDescent="0.3">
      <c r="A177" s="10" t="s">
        <v>13</v>
      </c>
      <c r="B177" s="9">
        <v>4</v>
      </c>
      <c r="C177" s="9"/>
      <c r="D177" s="22"/>
      <c r="E177" s="22"/>
    </row>
    <row r="178" spans="1:5" ht="48" thickBot="1" x14ac:dyDescent="0.3">
      <c r="A178" s="10" t="s">
        <v>14</v>
      </c>
      <c r="B178" s="9">
        <v>5</v>
      </c>
      <c r="C178" s="9" t="str">
        <f>C175</f>
        <v>электрическая энергия</v>
      </c>
      <c r="D178" s="22"/>
      <c r="E178" s="22">
        <f>E175</f>
        <v>24127</v>
      </c>
    </row>
    <row r="179" spans="1:5" ht="32.25" thickBot="1" x14ac:dyDescent="0.3">
      <c r="A179" s="10" t="s">
        <v>15</v>
      </c>
      <c r="B179" s="9">
        <v>6</v>
      </c>
      <c r="C179" s="9"/>
      <c r="D179" s="22"/>
      <c r="E179" s="22"/>
    </row>
    <row r="180" spans="1:5" ht="44.25" customHeight="1" thickBot="1" x14ac:dyDescent="0.3">
      <c r="A180" s="10" t="s">
        <v>16</v>
      </c>
      <c r="B180" s="9">
        <v>7</v>
      </c>
      <c r="C180" s="9"/>
      <c r="D180" s="22"/>
      <c r="E180" s="22"/>
    </row>
    <row r="181" spans="1:5" ht="48" thickBot="1" x14ac:dyDescent="0.3">
      <c r="A181" s="10" t="s">
        <v>17</v>
      </c>
      <c r="B181" s="9">
        <v>8</v>
      </c>
      <c r="C181" s="9" t="str">
        <f>C175</f>
        <v>электрическая энергия</v>
      </c>
      <c r="D181" s="22">
        <f>E181/C257</f>
        <v>-6517.03</v>
      </c>
      <c r="E181" s="22">
        <f>J17</f>
        <v>-2245.1168349999998</v>
      </c>
    </row>
    <row r="182" spans="1:5" ht="26.25" customHeight="1" thickBot="1" x14ac:dyDescent="0.3">
      <c r="A182" s="10" t="s">
        <v>18</v>
      </c>
      <c r="B182" s="23" t="s">
        <v>49</v>
      </c>
      <c r="C182" s="9"/>
      <c r="D182" s="22"/>
      <c r="E182" s="22"/>
    </row>
    <row r="183" spans="1:5" ht="45" customHeight="1" thickBot="1" x14ac:dyDescent="0.3">
      <c r="A183" s="10" t="s">
        <v>19</v>
      </c>
      <c r="B183" s="23" t="s">
        <v>50</v>
      </c>
      <c r="C183" s="9" t="str">
        <f>C175</f>
        <v>электрическая энергия</v>
      </c>
      <c r="D183" s="22">
        <f>D181</f>
        <v>-6517.03</v>
      </c>
      <c r="E183" s="22">
        <f>E181</f>
        <v>-2245.1168349999998</v>
      </c>
    </row>
    <row r="184" spans="1:5" ht="63" customHeight="1" thickBot="1" x14ac:dyDescent="0.3">
      <c r="A184" s="10" t="s">
        <v>42</v>
      </c>
      <c r="B184" s="23" t="s">
        <v>51</v>
      </c>
      <c r="C184" s="24"/>
      <c r="D184" s="22"/>
      <c r="E184" s="14"/>
    </row>
    <row r="185" spans="1:5" ht="34.5" customHeight="1" thickBot="1" x14ac:dyDescent="0.3">
      <c r="A185" s="10" t="s">
        <v>21</v>
      </c>
      <c r="B185" s="23">
        <v>9</v>
      </c>
      <c r="C185" s="9"/>
      <c r="D185" s="22"/>
      <c r="E185" s="22"/>
    </row>
    <row r="186" spans="1:5" ht="22.5" customHeight="1" thickBot="1" x14ac:dyDescent="0.3">
      <c r="A186" s="10" t="s">
        <v>22</v>
      </c>
      <c r="B186" s="23" t="s">
        <v>52</v>
      </c>
      <c r="C186" s="9"/>
      <c r="D186" s="22"/>
      <c r="E186" s="22"/>
    </row>
    <row r="187" spans="1:5" ht="16.5" thickBot="1" x14ac:dyDescent="0.3">
      <c r="A187" s="10" t="s">
        <v>23</v>
      </c>
      <c r="B187" s="23" t="s">
        <v>53</v>
      </c>
      <c r="C187" s="9"/>
      <c r="D187" s="22"/>
      <c r="E187" s="22"/>
    </row>
    <row r="188" spans="1:5" ht="16.5" thickBot="1" x14ac:dyDescent="0.3">
      <c r="A188" s="10" t="s">
        <v>24</v>
      </c>
      <c r="B188" s="23" t="s">
        <v>54</v>
      </c>
      <c r="C188" s="9"/>
      <c r="D188" s="22"/>
      <c r="E188" s="22"/>
    </row>
    <row r="189" spans="1:5" ht="41.25" customHeight="1" thickBot="1" x14ac:dyDescent="0.3">
      <c r="A189" s="10" t="s">
        <v>25</v>
      </c>
      <c r="B189" s="23">
        <v>10</v>
      </c>
      <c r="C189" s="9" t="str">
        <f t="shared" ref="C189:C191" si="3">C181</f>
        <v>электрическая энергия</v>
      </c>
      <c r="D189" s="22">
        <f>E189/C257</f>
        <v>-2775.0362844702468</v>
      </c>
      <c r="E189" s="22">
        <f>J25</f>
        <v>-956</v>
      </c>
    </row>
    <row r="190" spans="1:5" ht="38.25" customHeight="1" thickBot="1" x14ac:dyDescent="0.3">
      <c r="A190" s="10" t="s">
        <v>26</v>
      </c>
      <c r="B190" s="23">
        <v>11</v>
      </c>
      <c r="C190" s="9" t="str">
        <f>C189</f>
        <v>электрическая энергия</v>
      </c>
      <c r="D190" s="22">
        <f>E190/C257</f>
        <v>-9236.5747460087096</v>
      </c>
      <c r="E190" s="22">
        <f>J26</f>
        <v>-3182</v>
      </c>
    </row>
    <row r="191" spans="1:5" ht="63.75" customHeight="1" thickBot="1" x14ac:dyDescent="0.3">
      <c r="A191" s="10" t="s">
        <v>27</v>
      </c>
      <c r="B191" s="23">
        <v>12</v>
      </c>
      <c r="C191" s="9" t="str">
        <f t="shared" si="3"/>
        <v>электрическая энергия</v>
      </c>
      <c r="D191" s="22">
        <f>E191/C257</f>
        <v>70034.833091436871</v>
      </c>
      <c r="E191" s="22">
        <f>J27</f>
        <v>24127</v>
      </c>
    </row>
    <row r="192" spans="1:5" ht="67.5" customHeight="1" thickBot="1" x14ac:dyDescent="0.3">
      <c r="A192" s="10" t="s">
        <v>28</v>
      </c>
      <c r="B192" s="23">
        <v>13</v>
      </c>
      <c r="C192" s="9"/>
      <c r="D192" s="22"/>
      <c r="E192" s="22"/>
    </row>
    <row r="193" spans="1:5" ht="16.5" thickBot="1" x14ac:dyDescent="0.3">
      <c r="A193" s="10" t="s">
        <v>29</v>
      </c>
      <c r="B193" s="23">
        <v>14</v>
      </c>
      <c r="C193" s="9"/>
      <c r="D193" s="22"/>
      <c r="E193" s="22"/>
    </row>
    <row r="194" spans="1:5" ht="16.5" thickBot="1" x14ac:dyDescent="0.3">
      <c r="A194" s="10" t="s">
        <v>30</v>
      </c>
      <c r="B194" s="23" t="s">
        <v>55</v>
      </c>
      <c r="C194" s="9"/>
      <c r="D194" s="22"/>
      <c r="E194" s="22"/>
    </row>
    <row r="195" spans="1:5" ht="48" thickBot="1" x14ac:dyDescent="0.3">
      <c r="A195" s="10" t="s">
        <v>31</v>
      </c>
      <c r="B195" s="23">
        <v>15</v>
      </c>
      <c r="C195" s="9" t="str">
        <f>C175</f>
        <v>электрическая энергия</v>
      </c>
      <c r="D195" s="22">
        <f>E195/C257</f>
        <v>574.74600870827294</v>
      </c>
      <c r="E195" s="22">
        <f>J31</f>
        <v>198</v>
      </c>
    </row>
    <row r="196" spans="1:5" ht="16.5" thickBot="1" x14ac:dyDescent="0.3">
      <c r="A196" s="10" t="s">
        <v>32</v>
      </c>
      <c r="B196" s="23">
        <v>16</v>
      </c>
      <c r="C196" s="9"/>
      <c r="D196" s="22">
        <f>E196/C257</f>
        <v>9698.1132075471705</v>
      </c>
      <c r="E196" s="22">
        <f>J32</f>
        <v>3341</v>
      </c>
    </row>
    <row r="197" spans="1:5" ht="33.75" customHeight="1" thickBot="1" x14ac:dyDescent="0.3">
      <c r="A197" s="10" t="s">
        <v>33</v>
      </c>
      <c r="B197" s="23" t="s">
        <v>56</v>
      </c>
      <c r="C197" s="9" t="str">
        <f>C175</f>
        <v>электрическая энергия</v>
      </c>
      <c r="D197" s="22">
        <f>E197/C257</f>
        <v>8.7082728592162564</v>
      </c>
      <c r="E197" s="22">
        <f>J33</f>
        <v>3</v>
      </c>
    </row>
    <row r="198" spans="1:5" ht="16.5" thickBot="1" x14ac:dyDescent="0.3">
      <c r="A198" s="10" t="s">
        <v>34</v>
      </c>
      <c r="B198" s="23" t="s">
        <v>57</v>
      </c>
      <c r="C198" s="9"/>
      <c r="D198" s="22"/>
      <c r="E198" s="22"/>
    </row>
    <row r="199" spans="1:5" ht="16.5" thickBot="1" x14ac:dyDescent="0.3">
      <c r="A199" s="10" t="s">
        <v>35</v>
      </c>
      <c r="B199" s="23" t="s">
        <v>58</v>
      </c>
      <c r="C199" s="9"/>
      <c r="D199" s="22"/>
      <c r="E199" s="22"/>
    </row>
    <row r="200" spans="1:5" ht="30.75" customHeight="1" thickBot="1" x14ac:dyDescent="0.3">
      <c r="A200" s="10" t="s">
        <v>90</v>
      </c>
      <c r="B200" s="23" t="s">
        <v>91</v>
      </c>
      <c r="C200" s="9" t="str">
        <f>C175</f>
        <v>электрическая энергия</v>
      </c>
      <c r="D200" s="22">
        <f>E200/C257</f>
        <v>9689.4049346879547</v>
      </c>
      <c r="E200" s="22">
        <f t="shared" ref="E200:E208" si="4">J36</f>
        <v>3338</v>
      </c>
    </row>
    <row r="201" spans="1:5" ht="48" thickBot="1" x14ac:dyDescent="0.3">
      <c r="A201" s="10" t="s">
        <v>59</v>
      </c>
      <c r="B201" s="23" t="s">
        <v>65</v>
      </c>
      <c r="C201" s="9" t="s">
        <v>79</v>
      </c>
      <c r="D201" s="22">
        <f>E201/C257</f>
        <v>2447.0246734397679</v>
      </c>
      <c r="E201" s="22">
        <f t="shared" si="4"/>
        <v>843</v>
      </c>
    </row>
    <row r="202" spans="1:5" ht="48" thickBot="1" x14ac:dyDescent="0.3">
      <c r="A202" s="10" t="s">
        <v>60</v>
      </c>
      <c r="B202" s="15" t="s">
        <v>66</v>
      </c>
      <c r="C202" s="9" t="s">
        <v>79</v>
      </c>
      <c r="D202" s="22">
        <f>E202/C257</f>
        <v>827.28592162554435</v>
      </c>
      <c r="E202" s="22">
        <f t="shared" si="4"/>
        <v>285</v>
      </c>
    </row>
    <row r="203" spans="1:5" ht="33.75" customHeight="1" thickBot="1" x14ac:dyDescent="0.3">
      <c r="A203" s="10" t="s">
        <v>61</v>
      </c>
      <c r="B203" s="15" t="s">
        <v>67</v>
      </c>
      <c r="C203" s="9" t="s">
        <v>79</v>
      </c>
      <c r="D203" s="22">
        <f>E203/C257</f>
        <v>357.03918722786648</v>
      </c>
      <c r="E203" s="22">
        <f t="shared" si="4"/>
        <v>123</v>
      </c>
    </row>
    <row r="204" spans="1:5" ht="35.25" customHeight="1" thickBot="1" x14ac:dyDescent="0.3">
      <c r="A204" s="10" t="s">
        <v>63</v>
      </c>
      <c r="B204" s="15" t="s">
        <v>68</v>
      </c>
      <c r="C204" s="9" t="s">
        <v>79</v>
      </c>
      <c r="D204" s="22">
        <f>E204/C257</f>
        <v>136.42960812772134</v>
      </c>
      <c r="E204" s="22">
        <f t="shared" si="4"/>
        <v>47</v>
      </c>
    </row>
    <row r="205" spans="1:5" ht="37.5" customHeight="1" thickBot="1" x14ac:dyDescent="0.3">
      <c r="A205" s="10" t="s">
        <v>62</v>
      </c>
      <c r="B205" s="15" t="s">
        <v>69</v>
      </c>
      <c r="C205" s="9" t="s">
        <v>79</v>
      </c>
      <c r="D205" s="22">
        <f>E205/C257</f>
        <v>1126.2699564586358</v>
      </c>
      <c r="E205" s="22">
        <f t="shared" si="4"/>
        <v>388</v>
      </c>
    </row>
    <row r="206" spans="1:5" ht="34.5" customHeight="1" thickBot="1" x14ac:dyDescent="0.3">
      <c r="A206" s="10" t="s">
        <v>36</v>
      </c>
      <c r="B206" s="23" t="s">
        <v>72</v>
      </c>
      <c r="C206" s="9" t="s">
        <v>79</v>
      </c>
      <c r="D206" s="22">
        <f>E206/C257</f>
        <v>15503.628447024676</v>
      </c>
      <c r="E206" s="22">
        <f t="shared" si="4"/>
        <v>5341</v>
      </c>
    </row>
    <row r="207" spans="1:5" ht="31.5" customHeight="1" thickBot="1" x14ac:dyDescent="0.3">
      <c r="A207" s="10" t="s">
        <v>37</v>
      </c>
      <c r="B207" s="23" t="s">
        <v>70</v>
      </c>
      <c r="C207" s="9" t="str">
        <f>C175</f>
        <v>электрическая энергия</v>
      </c>
      <c r="D207" s="22">
        <f>E207/C257</f>
        <v>29799.70972423803</v>
      </c>
      <c r="E207" s="22">
        <f t="shared" si="4"/>
        <v>10266</v>
      </c>
    </row>
    <row r="208" spans="1:5" ht="111" thickBot="1" x14ac:dyDescent="0.3">
      <c r="A208" s="10" t="s">
        <v>38</v>
      </c>
      <c r="B208" s="23" t="s">
        <v>71</v>
      </c>
      <c r="C208" s="9" t="str">
        <f>C207</f>
        <v>электрическая энергия</v>
      </c>
      <c r="D208" s="22">
        <f>E208/C257</f>
        <v>6517.03</v>
      </c>
      <c r="E208" s="22">
        <f t="shared" si="4"/>
        <v>2245.1168349999998</v>
      </c>
    </row>
    <row r="209" spans="1:12" ht="15.75" x14ac:dyDescent="0.25">
      <c r="A209" s="16"/>
      <c r="B209" s="25"/>
      <c r="C209" s="26"/>
      <c r="D209" s="27"/>
      <c r="E209" s="27"/>
    </row>
    <row r="210" spans="1:12" ht="36" customHeight="1" x14ac:dyDescent="0.25">
      <c r="A210" s="47" t="s">
        <v>88</v>
      </c>
      <c r="B210" s="47"/>
      <c r="C210" s="47"/>
      <c r="D210" s="47"/>
      <c r="E210" s="47"/>
      <c r="F210" s="47"/>
      <c r="G210" s="33"/>
      <c r="H210" s="33"/>
      <c r="I210" s="33"/>
      <c r="J210" s="33"/>
      <c r="K210" s="33"/>
      <c r="L210" s="33"/>
    </row>
    <row r="211" spans="1:12" ht="19.5" customHeight="1" x14ac:dyDescent="0.25">
      <c r="A211" s="47" t="s">
        <v>64</v>
      </c>
      <c r="B211" s="47"/>
      <c r="C211" s="47"/>
      <c r="D211" s="47"/>
      <c r="E211" s="47"/>
      <c r="F211" s="47"/>
      <c r="G211" s="33"/>
      <c r="H211" s="33"/>
      <c r="I211" s="33"/>
      <c r="J211" s="33"/>
      <c r="K211" s="33"/>
      <c r="L211" s="33"/>
    </row>
    <row r="212" spans="1:12" ht="15.75" thickBot="1" x14ac:dyDescent="0.3">
      <c r="A212" s="3"/>
    </row>
    <row r="213" spans="1:12" ht="63.75" thickBot="1" x14ac:dyDescent="0.3">
      <c r="A213" s="20" t="s">
        <v>39</v>
      </c>
      <c r="B213" s="6" t="s">
        <v>40</v>
      </c>
      <c r="C213" s="6" t="s">
        <v>41</v>
      </c>
      <c r="D213" s="6" t="s">
        <v>83</v>
      </c>
      <c r="E213" s="6" t="s">
        <v>74</v>
      </c>
    </row>
    <row r="214" spans="1:12" ht="16.5" thickBot="1" x14ac:dyDescent="0.3">
      <c r="A214" s="21">
        <v>1</v>
      </c>
      <c r="B214" s="8">
        <v>2</v>
      </c>
      <c r="C214" s="9">
        <v>3</v>
      </c>
      <c r="D214" s="8">
        <v>4</v>
      </c>
      <c r="E214" s="9">
        <v>5</v>
      </c>
    </row>
    <row r="215" spans="1:12" ht="48" thickBot="1" x14ac:dyDescent="0.3">
      <c r="A215" s="10" t="s">
        <v>10</v>
      </c>
      <c r="B215" s="9">
        <v>1</v>
      </c>
      <c r="C215" s="9"/>
      <c r="D215" s="22"/>
      <c r="E215" s="22"/>
    </row>
    <row r="216" spans="1:12" ht="16.5" thickBot="1" x14ac:dyDescent="0.3">
      <c r="A216" s="10" t="s">
        <v>11</v>
      </c>
      <c r="B216" s="9">
        <v>2</v>
      </c>
      <c r="C216" s="9"/>
      <c r="D216" s="22"/>
      <c r="E216" s="22"/>
    </row>
    <row r="217" spans="1:12" ht="16.5" thickBot="1" x14ac:dyDescent="0.3">
      <c r="A217" s="10" t="s">
        <v>12</v>
      </c>
      <c r="B217" s="9">
        <v>3</v>
      </c>
      <c r="C217" s="9"/>
      <c r="D217" s="22"/>
      <c r="E217" s="22"/>
    </row>
    <row r="218" spans="1:12" ht="16.5" thickBot="1" x14ac:dyDescent="0.3">
      <c r="A218" s="10" t="s">
        <v>13</v>
      </c>
      <c r="B218" s="9">
        <v>4</v>
      </c>
      <c r="C218" s="9"/>
      <c r="D218" s="22"/>
      <c r="E218" s="22"/>
    </row>
    <row r="219" spans="1:12" ht="48" thickBot="1" x14ac:dyDescent="0.3">
      <c r="A219" s="10" t="s">
        <v>14</v>
      </c>
      <c r="B219" s="9">
        <v>5</v>
      </c>
      <c r="C219" s="9"/>
      <c r="D219" s="22"/>
      <c r="E219" s="22"/>
    </row>
    <row r="220" spans="1:12" ht="32.25" thickBot="1" x14ac:dyDescent="0.3">
      <c r="A220" s="10" t="s">
        <v>15</v>
      </c>
      <c r="B220" s="9">
        <v>6</v>
      </c>
      <c r="C220" s="9"/>
      <c r="D220" s="22"/>
      <c r="E220" s="22"/>
    </row>
    <row r="221" spans="1:12" ht="48" thickBot="1" x14ac:dyDescent="0.3">
      <c r="A221" s="10" t="s">
        <v>16</v>
      </c>
      <c r="B221" s="9">
        <v>7</v>
      </c>
      <c r="C221" s="9"/>
      <c r="D221" s="22"/>
      <c r="E221" s="22"/>
    </row>
    <row r="222" spans="1:12" ht="32.25" thickBot="1" x14ac:dyDescent="0.3">
      <c r="A222" s="10" t="s">
        <v>17</v>
      </c>
      <c r="B222" s="9">
        <v>8</v>
      </c>
      <c r="C222" s="9" t="s">
        <v>82</v>
      </c>
      <c r="D222" s="22">
        <f>E222/C258</f>
        <v>199085.72</v>
      </c>
      <c r="E222" s="22">
        <f>K17</f>
        <v>29584.137992000004</v>
      </c>
    </row>
    <row r="223" spans="1:12" ht="32.25" thickBot="1" x14ac:dyDescent="0.3">
      <c r="A223" s="10" t="s">
        <v>18</v>
      </c>
      <c r="B223" s="23" t="s">
        <v>49</v>
      </c>
      <c r="C223" s="9"/>
      <c r="D223" s="22"/>
      <c r="E223" s="22"/>
    </row>
    <row r="224" spans="1:12" ht="32.25" thickBot="1" x14ac:dyDescent="0.3">
      <c r="A224" s="10" t="s">
        <v>19</v>
      </c>
      <c r="B224" s="23" t="s">
        <v>50</v>
      </c>
      <c r="C224" s="9" t="str">
        <f>C222</f>
        <v>тепловая энергия</v>
      </c>
      <c r="D224" s="22">
        <f>D222</f>
        <v>199085.72</v>
      </c>
      <c r="E224" s="22">
        <f>E222</f>
        <v>29584.137992000004</v>
      </c>
    </row>
    <row r="225" spans="1:5" ht="38.25" customHeight="1" thickBot="1" x14ac:dyDescent="0.3">
      <c r="A225" s="10" t="s">
        <v>42</v>
      </c>
      <c r="B225" s="23" t="s">
        <v>51</v>
      </c>
      <c r="C225" s="24"/>
      <c r="D225" s="22"/>
      <c r="E225" s="14"/>
    </row>
    <row r="226" spans="1:5" ht="32.25" thickBot="1" x14ac:dyDescent="0.3">
      <c r="A226" s="10" t="s">
        <v>21</v>
      </c>
      <c r="B226" s="23">
        <v>9</v>
      </c>
      <c r="C226" s="9"/>
      <c r="D226" s="22"/>
      <c r="E226" s="22"/>
    </row>
    <row r="227" spans="1:5" ht="16.5" thickBot="1" x14ac:dyDescent="0.3">
      <c r="A227" s="10" t="s">
        <v>22</v>
      </c>
      <c r="B227" s="23" t="s">
        <v>52</v>
      </c>
      <c r="C227" s="9"/>
      <c r="D227" s="22"/>
      <c r="E227" s="22"/>
    </row>
    <row r="228" spans="1:5" ht="16.5" thickBot="1" x14ac:dyDescent="0.3">
      <c r="A228" s="10" t="s">
        <v>23</v>
      </c>
      <c r="B228" s="23" t="s">
        <v>53</v>
      </c>
      <c r="C228" s="9"/>
      <c r="D228" s="22"/>
      <c r="E228" s="22"/>
    </row>
    <row r="229" spans="1:5" ht="16.5" thickBot="1" x14ac:dyDescent="0.3">
      <c r="A229" s="10" t="s">
        <v>24</v>
      </c>
      <c r="B229" s="23" t="s">
        <v>54</v>
      </c>
      <c r="C229" s="9"/>
      <c r="D229" s="22"/>
      <c r="E229" s="22"/>
    </row>
    <row r="230" spans="1:5" ht="32.25" customHeight="1" thickBot="1" x14ac:dyDescent="0.3">
      <c r="A230" s="10" t="s">
        <v>25</v>
      </c>
      <c r="B230" s="23">
        <v>10</v>
      </c>
      <c r="C230" s="9" t="str">
        <f>C224</f>
        <v>тепловая энергия</v>
      </c>
      <c r="D230" s="22">
        <f>E230/C258</f>
        <v>-6433.3781965006729</v>
      </c>
      <c r="E230" s="22">
        <f>K25</f>
        <v>-956</v>
      </c>
    </row>
    <row r="231" spans="1:5" ht="38.25" customHeight="1" thickBot="1" x14ac:dyDescent="0.3">
      <c r="A231" s="10" t="s">
        <v>26</v>
      </c>
      <c r="B231" s="23">
        <v>11</v>
      </c>
      <c r="C231" s="9" t="str">
        <f>C222</f>
        <v>тепловая энергия</v>
      </c>
      <c r="D231" s="22">
        <f>E231/C258</f>
        <v>-22607.33</v>
      </c>
      <c r="E231" s="22">
        <f>K26</f>
        <v>-3359.4492380000006</v>
      </c>
    </row>
    <row r="232" spans="1:5" ht="63.75" thickBot="1" x14ac:dyDescent="0.3">
      <c r="A232" s="10" t="s">
        <v>27</v>
      </c>
      <c r="B232" s="23">
        <v>12</v>
      </c>
      <c r="C232" s="9" t="str">
        <f>C231</f>
        <v>тепловая энергия</v>
      </c>
      <c r="D232" s="22">
        <f>E232/C258</f>
        <v>170045.01180349934</v>
      </c>
      <c r="E232" s="22">
        <f>K27</f>
        <v>25268.688754000003</v>
      </c>
    </row>
    <row r="233" spans="1:5" ht="63.75" thickBot="1" x14ac:dyDescent="0.3">
      <c r="A233" s="10" t="s">
        <v>28</v>
      </c>
      <c r="B233" s="23">
        <v>13</v>
      </c>
      <c r="C233" s="9"/>
      <c r="D233" s="22"/>
      <c r="E233" s="22"/>
    </row>
    <row r="234" spans="1:5" ht="28.5" customHeight="1" thickBot="1" x14ac:dyDescent="0.3">
      <c r="A234" s="10" t="s">
        <v>29</v>
      </c>
      <c r="B234" s="23">
        <v>14</v>
      </c>
      <c r="C234" s="9"/>
      <c r="D234" s="22"/>
      <c r="E234" s="22"/>
    </row>
    <row r="235" spans="1:5" ht="16.5" thickBot="1" x14ac:dyDescent="0.3">
      <c r="A235" s="10" t="s">
        <v>30</v>
      </c>
      <c r="B235" s="23" t="s">
        <v>55</v>
      </c>
      <c r="C235" s="9"/>
      <c r="D235" s="22"/>
      <c r="E235" s="22"/>
    </row>
    <row r="236" spans="1:5" ht="16.5" thickBot="1" x14ac:dyDescent="0.3">
      <c r="A236" s="10" t="s">
        <v>31</v>
      </c>
      <c r="B236" s="23">
        <v>15</v>
      </c>
      <c r="C236" s="9"/>
      <c r="D236" s="22"/>
      <c r="E236" s="22"/>
    </row>
    <row r="237" spans="1:5" ht="31.5" customHeight="1" thickBot="1" x14ac:dyDescent="0.3">
      <c r="A237" s="10" t="s">
        <v>32</v>
      </c>
      <c r="B237" s="23">
        <v>16</v>
      </c>
      <c r="C237" s="9" t="str">
        <f>C230</f>
        <v>тепловая энергия</v>
      </c>
      <c r="D237" s="22">
        <f>E237/C258</f>
        <v>26366.083445491251</v>
      </c>
      <c r="E237" s="22">
        <f>K32</f>
        <v>3918</v>
      </c>
    </row>
    <row r="238" spans="1:5" ht="16.5" thickBot="1" x14ac:dyDescent="0.3">
      <c r="A238" s="10" t="s">
        <v>33</v>
      </c>
      <c r="B238" s="23" t="s">
        <v>56</v>
      </c>
      <c r="C238" s="9"/>
      <c r="D238" s="22"/>
      <c r="E238" s="22"/>
    </row>
    <row r="239" spans="1:5" ht="16.5" thickBot="1" x14ac:dyDescent="0.3">
      <c r="A239" s="10" t="s">
        <v>34</v>
      </c>
      <c r="B239" s="23" t="s">
        <v>57</v>
      </c>
      <c r="C239" s="9"/>
      <c r="D239" s="22"/>
      <c r="E239" s="22"/>
    </row>
    <row r="240" spans="1:5" ht="16.5" thickBot="1" x14ac:dyDescent="0.3">
      <c r="A240" s="10" t="s">
        <v>35</v>
      </c>
      <c r="B240" s="23" t="s">
        <v>58</v>
      </c>
      <c r="C240" s="9"/>
      <c r="D240" s="22"/>
      <c r="E240" s="22"/>
    </row>
    <row r="241" spans="1:11" ht="31.5" customHeight="1" thickBot="1" x14ac:dyDescent="0.3">
      <c r="A241" s="10" t="s">
        <v>90</v>
      </c>
      <c r="B241" s="23" t="s">
        <v>91</v>
      </c>
      <c r="C241" s="9" t="str">
        <f>C237</f>
        <v>тепловая энергия</v>
      </c>
      <c r="D241" s="22">
        <f>E241/C258</f>
        <v>12059.219380888289</v>
      </c>
      <c r="E241" s="22">
        <f t="shared" ref="E241:E248" si="5">K36</f>
        <v>1792</v>
      </c>
    </row>
    <row r="242" spans="1:11" ht="32.25" customHeight="1" thickBot="1" x14ac:dyDescent="0.3">
      <c r="A242" s="10" t="s">
        <v>59</v>
      </c>
      <c r="B242" s="23" t="s">
        <v>65</v>
      </c>
      <c r="C242" s="9" t="str">
        <f>C222</f>
        <v>тепловая энергия</v>
      </c>
      <c r="D242" s="22">
        <f>E242/C258</f>
        <v>19851.95154777927</v>
      </c>
      <c r="E242" s="22">
        <f t="shared" si="5"/>
        <v>2950</v>
      </c>
    </row>
    <row r="243" spans="1:11" ht="32.25" thickBot="1" x14ac:dyDescent="0.3">
      <c r="A243" s="10" t="s">
        <v>60</v>
      </c>
      <c r="B243" s="15" t="s">
        <v>66</v>
      </c>
      <c r="C243" s="9" t="str">
        <f t="shared" ref="C243:C248" si="6">C242</f>
        <v>тепловая энергия</v>
      </c>
      <c r="D243" s="22">
        <f>E243/C258</f>
        <v>6864.0646029609688</v>
      </c>
      <c r="E243" s="22">
        <f t="shared" si="5"/>
        <v>1020</v>
      </c>
    </row>
    <row r="244" spans="1:11" ht="34.5" customHeight="1" thickBot="1" x14ac:dyDescent="0.3">
      <c r="A244" s="10" t="s">
        <v>61</v>
      </c>
      <c r="B244" s="15" t="s">
        <v>67</v>
      </c>
      <c r="C244" s="9" t="str">
        <f t="shared" si="6"/>
        <v>тепловая энергия</v>
      </c>
      <c r="D244" s="22">
        <f>E244/C258</f>
        <v>2974.4279946164197</v>
      </c>
      <c r="E244" s="22">
        <f t="shared" si="5"/>
        <v>442</v>
      </c>
    </row>
    <row r="245" spans="1:11" ht="33" customHeight="1" thickBot="1" x14ac:dyDescent="0.3">
      <c r="A245" s="10" t="s">
        <v>63</v>
      </c>
      <c r="B245" s="15" t="s">
        <v>68</v>
      </c>
      <c r="C245" s="9" t="str">
        <f t="shared" si="6"/>
        <v>тепловая энергия</v>
      </c>
      <c r="D245" s="22">
        <f>E245/C258</f>
        <v>1076.7160161507402</v>
      </c>
      <c r="E245" s="22">
        <f t="shared" si="5"/>
        <v>160</v>
      </c>
    </row>
    <row r="246" spans="1:11" ht="48" thickBot="1" x14ac:dyDescent="0.3">
      <c r="A246" s="10" t="s">
        <v>62</v>
      </c>
      <c r="B246" s="15" t="s">
        <v>69</v>
      </c>
      <c r="C246" s="9" t="str">
        <f t="shared" si="6"/>
        <v>тепловая энергия</v>
      </c>
      <c r="D246" s="22">
        <f>E246/C258</f>
        <v>8056.6213862718723</v>
      </c>
      <c r="E246" s="22">
        <f t="shared" si="5"/>
        <v>1197.2139380000003</v>
      </c>
    </row>
    <row r="247" spans="1:11" ht="32.25" thickBot="1" x14ac:dyDescent="0.3">
      <c r="A247" s="10" t="s">
        <v>36</v>
      </c>
      <c r="B247" s="23" t="s">
        <v>72</v>
      </c>
      <c r="C247" s="9" t="str">
        <f t="shared" si="6"/>
        <v>тепловая энергия</v>
      </c>
      <c r="D247" s="22">
        <f>E247/C258</f>
        <v>12059.219380888289</v>
      </c>
      <c r="E247" s="22">
        <f t="shared" si="5"/>
        <v>1792</v>
      </c>
    </row>
    <row r="248" spans="1:11" ht="27.75" customHeight="1" thickBot="1" x14ac:dyDescent="0.3">
      <c r="A248" s="10" t="s">
        <v>37</v>
      </c>
      <c r="B248" s="23" t="s">
        <v>70</v>
      </c>
      <c r="C248" s="9" t="str">
        <f t="shared" si="6"/>
        <v>тепловая энергия</v>
      </c>
      <c r="D248" s="22">
        <f>E248/C258</f>
        <v>79249.240000000005</v>
      </c>
      <c r="E248" s="22">
        <f t="shared" si="5"/>
        <v>11776.437064000002</v>
      </c>
    </row>
    <row r="249" spans="1:11" ht="111" thickBot="1" x14ac:dyDescent="0.3">
      <c r="A249" s="10" t="s">
        <v>38</v>
      </c>
      <c r="B249" s="23" t="s">
        <v>71</v>
      </c>
      <c r="C249" s="9"/>
      <c r="D249" s="22"/>
      <c r="E249" s="22"/>
    </row>
    <row r="250" spans="1:11" ht="15.75" x14ac:dyDescent="0.25">
      <c r="A250" s="16"/>
      <c r="B250" s="25"/>
      <c r="C250" s="26"/>
      <c r="D250" s="27"/>
      <c r="E250" s="27"/>
    </row>
    <row r="251" spans="1:11" ht="46.5" customHeight="1" x14ac:dyDescent="0.25">
      <c r="A251" s="47" t="s">
        <v>43</v>
      </c>
      <c r="B251" s="47"/>
      <c r="C251" s="47"/>
      <c r="D251" s="47"/>
      <c r="E251" s="33"/>
      <c r="F251" s="33"/>
      <c r="G251" s="33"/>
      <c r="H251" s="33"/>
      <c r="I251" s="33"/>
      <c r="J251" s="33"/>
      <c r="K251" s="33"/>
    </row>
    <row r="252" spans="1:11" ht="15.75" thickBot="1" x14ac:dyDescent="0.3">
      <c r="A252" s="3"/>
    </row>
    <row r="253" spans="1:11" ht="64.5" thickBot="1" x14ac:dyDescent="0.3">
      <c r="A253" s="20" t="s">
        <v>44</v>
      </c>
      <c r="B253" s="28" t="s">
        <v>45</v>
      </c>
      <c r="C253" s="28" t="s">
        <v>46</v>
      </c>
    </row>
    <row r="254" spans="1:11" ht="16.5" thickBot="1" x14ac:dyDescent="0.3">
      <c r="A254" s="10" t="s">
        <v>47</v>
      </c>
      <c r="B254" s="9" t="s">
        <v>48</v>
      </c>
      <c r="C254" s="29">
        <v>0.76800000000000002</v>
      </c>
    </row>
    <row r="255" spans="1:11" ht="16.5" thickBot="1" x14ac:dyDescent="0.3">
      <c r="A255" s="10" t="s">
        <v>2</v>
      </c>
      <c r="B255" s="9" t="s">
        <v>48</v>
      </c>
      <c r="C255" s="30">
        <v>1.45</v>
      </c>
    </row>
    <row r="256" spans="1:11" ht="16.5" thickBot="1" x14ac:dyDescent="0.3">
      <c r="A256" s="10" t="s">
        <v>3</v>
      </c>
      <c r="B256" s="8" t="s">
        <v>81</v>
      </c>
      <c r="C256" s="24">
        <v>1.1539999999999999</v>
      </c>
    </row>
    <row r="257" spans="1:3" ht="30.75" customHeight="1" thickBot="1" x14ac:dyDescent="0.3">
      <c r="A257" s="10" t="s">
        <v>7</v>
      </c>
      <c r="B257" s="9" t="s">
        <v>80</v>
      </c>
      <c r="C257" s="29">
        <v>0.34449999999999997</v>
      </c>
    </row>
    <row r="258" spans="1:3" ht="16.5" thickBot="1" x14ac:dyDescent="0.3">
      <c r="A258" s="10" t="s">
        <v>8</v>
      </c>
      <c r="B258" s="9" t="s">
        <v>83</v>
      </c>
      <c r="C258" s="29">
        <v>0.14860000000000001</v>
      </c>
    </row>
  </sheetData>
  <mergeCells count="14">
    <mergeCell ref="A170:F170"/>
    <mergeCell ref="A210:F210"/>
    <mergeCell ref="A211:F211"/>
    <mergeCell ref="A251:D251"/>
    <mergeCell ref="A87:F87"/>
    <mergeCell ref="A88:F88"/>
    <mergeCell ref="A128:F128"/>
    <mergeCell ref="A129:F130"/>
    <mergeCell ref="A169:F169"/>
    <mergeCell ref="K1:L1"/>
    <mergeCell ref="A5:L5"/>
    <mergeCell ref="A6:L6"/>
    <mergeCell ref="A46:G46"/>
    <mergeCell ref="A47:G47"/>
  </mergeCells>
  <pageMargins left="0.78740157480314965" right="0.78740157480314965" top="0.98425196850393704" bottom="0.3937007874015748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Лидия</dc:creator>
  <cp:lastModifiedBy>OVSO-Sha</cp:lastModifiedBy>
  <cp:lastPrinted>2021-08-17T08:09:32Z</cp:lastPrinted>
  <dcterms:created xsi:type="dcterms:W3CDTF">2019-04-01T03:06:19Z</dcterms:created>
  <dcterms:modified xsi:type="dcterms:W3CDTF">2021-08-19T08:47:16Z</dcterms:modified>
</cp:coreProperties>
</file>