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45" windowHeight="7800" activeTab="1"/>
  </bookViews>
  <sheets>
    <sheet name="прил.№3 без концессии и аренды" sheetId="6" r:id="rId1"/>
    <sheet name="прил.№4" sheetId="3" r:id="rId2"/>
  </sheets>
  <calcPr calcId="145621"/>
</workbook>
</file>

<file path=xl/calcChain.xml><?xml version="1.0" encoding="utf-8"?>
<calcChain xmlns="http://schemas.openxmlformats.org/spreadsheetml/2006/main">
  <c r="H62" i="6" l="1"/>
  <c r="H60" i="6"/>
  <c r="H57" i="6"/>
  <c r="H55" i="6"/>
  <c r="H53" i="6"/>
  <c r="G236" i="6"/>
  <c r="G234" i="6"/>
  <c r="G232" i="6"/>
  <c r="G264" i="6"/>
  <c r="G262" i="6"/>
  <c r="G261" i="6"/>
  <c r="G198" i="6"/>
  <c r="G105" i="6"/>
  <c r="G89" i="6"/>
  <c r="H92" i="6"/>
  <c r="F106" i="6" l="1"/>
  <c r="G338" i="6" l="1"/>
  <c r="E338" i="6" l="1"/>
  <c r="D340" i="6"/>
  <c r="D349" i="6" s="1"/>
  <c r="G233" i="6" l="1"/>
  <c r="G144" i="6" l="1"/>
  <c r="G143" i="6"/>
  <c r="E106" i="6" l="1"/>
  <c r="F82" i="6"/>
  <c r="G212" i="6" l="1"/>
  <c r="H150" i="6"/>
  <c r="H148" i="6"/>
  <c r="H338" i="6" s="1"/>
  <c r="D106" i="6"/>
  <c r="H134" i="6" l="1"/>
  <c r="H132" i="6"/>
  <c r="H130" i="6"/>
  <c r="H143" i="6" s="1"/>
  <c r="H128" i="6"/>
  <c r="H127" i="6"/>
  <c r="H124" i="6"/>
  <c r="H125" i="6" s="1"/>
  <c r="H144" i="6" s="1"/>
  <c r="H120" i="6"/>
  <c r="H114" i="6"/>
  <c r="H140" i="6" s="1"/>
  <c r="H83" i="6"/>
  <c r="H106" i="6" s="1"/>
  <c r="G76" i="6"/>
  <c r="G74" i="6"/>
  <c r="G69" i="6"/>
  <c r="G106" i="6" s="1"/>
  <c r="G68" i="6"/>
  <c r="H344" i="6" l="1"/>
  <c r="E349" i="6" l="1"/>
  <c r="F338" i="6"/>
  <c r="G121" i="6"/>
  <c r="G140" i="6" s="1"/>
  <c r="G344" i="6" s="1"/>
  <c r="F144" i="6"/>
  <c r="H82" i="6"/>
  <c r="H58" i="6"/>
  <c r="H61" i="6"/>
  <c r="H54" i="6"/>
  <c r="F345" i="6"/>
  <c r="G345" i="6"/>
  <c r="H345" i="6"/>
  <c r="E345" i="6"/>
  <c r="E347" i="6"/>
  <c r="D19" i="3" s="1"/>
  <c r="G92" i="6"/>
  <c r="G109" i="6"/>
  <c r="G110" i="6"/>
  <c r="G348" i="6" s="1"/>
  <c r="F21" i="3" s="1"/>
  <c r="H59" i="6"/>
  <c r="G82" i="6"/>
  <c r="E82" i="6"/>
  <c r="G85" i="6"/>
  <c r="F85" i="6"/>
  <c r="E85" i="6"/>
  <c r="E108" i="6" s="1"/>
  <c r="D338" i="6"/>
  <c r="D344" i="6" s="1"/>
  <c r="G316" i="6"/>
  <c r="H316" i="6"/>
  <c r="G295" i="6"/>
  <c r="G298" i="6"/>
  <c r="G226" i="6"/>
  <c r="H219" i="6"/>
  <c r="D154" i="6"/>
  <c r="G147" i="6"/>
  <c r="H147" i="6"/>
  <c r="F143" i="6"/>
  <c r="E144" i="6"/>
  <c r="E348" i="6" s="1"/>
  <c r="D21" i="3" s="1"/>
  <c r="E142" i="6"/>
  <c r="G134" i="6"/>
  <c r="G113" i="6"/>
  <c r="H113" i="6"/>
  <c r="H75" i="6"/>
  <c r="G75" i="6"/>
  <c r="D348" i="6"/>
  <c r="C21" i="3" s="1"/>
  <c r="G280" i="6"/>
  <c r="E257" i="6"/>
  <c r="E250" i="6"/>
  <c r="G229" i="6"/>
  <c r="H222" i="6"/>
  <c r="H349" i="6" s="1"/>
  <c r="D185" i="6"/>
  <c r="D178" i="6"/>
  <c r="D171" i="6"/>
  <c r="D164" i="6"/>
  <c r="D157" i="6"/>
  <c r="G150" i="6"/>
  <c r="H116" i="6"/>
  <c r="H142" i="6" s="1"/>
  <c r="G116" i="6"/>
  <c r="G142" i="6" s="1"/>
  <c r="F142" i="6"/>
  <c r="H78" i="6"/>
  <c r="G78" i="6"/>
  <c r="H71" i="6"/>
  <c r="G71" i="6"/>
  <c r="H64" i="6"/>
  <c r="F110" i="6"/>
  <c r="F109" i="6"/>
  <c r="D347" i="6"/>
  <c r="C19" i="3" s="1"/>
  <c r="D31" i="6"/>
  <c r="H26" i="6"/>
  <c r="H25" i="6"/>
  <c r="H24" i="6"/>
  <c r="F140" i="6"/>
  <c r="E140" i="6"/>
  <c r="E344" i="6" s="1"/>
  <c r="F108" i="6" l="1"/>
  <c r="G340" i="6"/>
  <c r="F340" i="6"/>
  <c r="F349" i="6" s="1"/>
  <c r="E340" i="6"/>
  <c r="F344" i="6"/>
  <c r="G349" i="6"/>
  <c r="E346" i="6"/>
  <c r="H109" i="6"/>
  <c r="H347" i="6" s="1"/>
  <c r="G19" i="3" s="1"/>
  <c r="D108" i="6"/>
  <c r="D346" i="6" s="1"/>
  <c r="H110" i="6"/>
  <c r="H348" i="6" s="1"/>
  <c r="G21" i="3" s="1"/>
  <c r="G108" i="6"/>
  <c r="G346" i="6" s="1"/>
  <c r="G347" i="6"/>
  <c r="F19" i="3" s="1"/>
  <c r="D20" i="3"/>
  <c r="F348" i="6"/>
  <c r="E21" i="3" s="1"/>
  <c r="F347" i="6"/>
  <c r="E19" i="3" s="1"/>
  <c r="H340" i="6"/>
  <c r="H85" i="6"/>
  <c r="H108" i="6" s="1"/>
  <c r="C20" i="3" l="1"/>
  <c r="C17" i="3" s="1"/>
  <c r="H30" i="3"/>
  <c r="H31" i="3" s="1"/>
  <c r="H346" i="6"/>
  <c r="F346" i="6"/>
  <c r="E20" i="3" s="1"/>
  <c r="J30" i="3" s="1"/>
  <c r="J31" i="3" s="1"/>
  <c r="B21" i="3"/>
  <c r="F20" i="3"/>
  <c r="K30" i="3" s="1"/>
  <c r="K31" i="3" s="1"/>
  <c r="I30" i="3"/>
  <c r="I31" i="3" s="1"/>
  <c r="D17" i="3"/>
  <c r="G20" i="3"/>
  <c r="G17" i="3" s="1"/>
  <c r="B19" i="3"/>
  <c r="E17" i="3" l="1"/>
  <c r="F17" i="3"/>
  <c r="B20" i="3"/>
  <c r="B17" i="3" s="1"/>
  <c r="L30" i="3"/>
  <c r="L31" i="3" s="1"/>
</calcChain>
</file>

<file path=xl/sharedStrings.xml><?xml version="1.0" encoding="utf-8"?>
<sst xmlns="http://schemas.openxmlformats.org/spreadsheetml/2006/main" count="843" uniqueCount="155">
  <si>
    <t>Примечание</t>
  </si>
  <si>
    <t>Наименование мероприятий</t>
  </si>
  <si>
    <t>Наименование показателя</t>
  </si>
  <si>
    <t>Ед.изм.</t>
  </si>
  <si>
    <t>Значение показателя</t>
  </si>
  <si>
    <t>Ответственный исполнитель</t>
  </si>
  <si>
    <t>Ожидаемый результат</t>
  </si>
  <si>
    <t>в т.ч. по годам реализации</t>
  </si>
  <si>
    <t>Количество</t>
  </si>
  <si>
    <t>шт</t>
  </si>
  <si>
    <t>тыс.руб.</t>
  </si>
  <si>
    <t>Источники и объемы расходов по программе</t>
  </si>
  <si>
    <t>Финансовые затраты (в ценах 2015г)</t>
  </si>
  <si>
    <t>Всего</t>
  </si>
  <si>
    <t>2016 год</t>
  </si>
  <si>
    <t>2017 год</t>
  </si>
  <si>
    <t>2018 год</t>
  </si>
  <si>
    <t>Всего финансовых затрат, в том числе из:</t>
  </si>
  <si>
    <t>Областного бюджета</t>
  </si>
  <si>
    <t>Местного бюджета</t>
  </si>
  <si>
    <t>Задача 1 : Энергосбережение и повышение энергетической эффективности в системах коммунальной инфраструктуры</t>
  </si>
  <si>
    <t>Задача 2 : Энергосбережение и повышение энергетической эффективности в жилищном фонде</t>
  </si>
  <si>
    <t>2.1.Внедрение автоматизации учета энергоносителей</t>
  </si>
  <si>
    <t>2.2.Установка коллективных(общедомовых приборов учета потребления коммунальных ресурсов</t>
  </si>
  <si>
    <t>2.3.Диспетчеризация параметров от источников теплоты и узлов учета в МКД</t>
  </si>
  <si>
    <t>2.4. Восстановление рециркуляции системы ГВС в жилом фонде</t>
  </si>
  <si>
    <t>Задача 3 : Энергосбережение и повышение энергетической эффективности в муниципальном секторе</t>
  </si>
  <si>
    <t>3.1.Внедрение систем автоматического регулирования тепла (САРТ) на объекты образования и культуры</t>
  </si>
  <si>
    <t>Цель программы: Эффективное и рациональное использование энергетических ресурсов на территории города Оби Новосибирской области</t>
  </si>
  <si>
    <t>администрация, МУП "Теплосервис"</t>
  </si>
  <si>
    <t>Управляющие компании, РСО</t>
  </si>
  <si>
    <t xml:space="preserve">Управляющие компании, РСО, собственники </t>
  </si>
  <si>
    <t>администрация, Управление культуры</t>
  </si>
  <si>
    <t>3.2.Изоляция труб горячего водоснабжения, отопления школы № 60</t>
  </si>
  <si>
    <t>администрация, Управление образования</t>
  </si>
  <si>
    <t xml:space="preserve">        Сводные финансовые затраты  программы</t>
  </si>
  <si>
    <t>2019 год</t>
  </si>
  <si>
    <t>2020 год</t>
  </si>
  <si>
    <t>м</t>
  </si>
  <si>
    <t>Снижение потерь т/энергии при ее транспортировке</t>
  </si>
  <si>
    <t>Равномерное распределение объемов теплоносителя в соответствии с тепловыми нагрузками</t>
  </si>
  <si>
    <t>Снижение потерь теплоносителя в процессе транспортировке</t>
  </si>
  <si>
    <t>Экономия эл.энергии до 10%, улучшение качества обслуживания</t>
  </si>
  <si>
    <t>Экономия коммунальных ресурсов до 20-25%</t>
  </si>
  <si>
    <t>улучшение качества горячего водоснабжения</t>
  </si>
  <si>
    <t>экономия т/энергии до 20%</t>
  </si>
  <si>
    <t>улучшение качества т/энергии</t>
  </si>
  <si>
    <t>улучшение качества эл/энергии, экономия эл/энергии</t>
  </si>
  <si>
    <t>улучшение качества коммунальной услуги по теплоснабжению</t>
  </si>
  <si>
    <t>улучшение теплотворной способности здания</t>
  </si>
  <si>
    <t>МБ- финансовые средства местного бюджета</t>
  </si>
  <si>
    <t>ОБ- финансовые средства областного бюджета</t>
  </si>
  <si>
    <t>улучшение качества оказания услуги</t>
  </si>
  <si>
    <t>ВБ</t>
  </si>
  <si>
    <t>ОБ</t>
  </si>
  <si>
    <t>МБ</t>
  </si>
  <si>
    <t>ВБ - финансовые средства ресурсоснабжающих организаций, управляющих компаний и собственников  общего имущества МКД</t>
  </si>
  <si>
    <t>Примечание:</t>
  </si>
  <si>
    <t>Сумма денежных средств и перечень мероприятий ежегодно корректируются в зависимости от финансовых средств, предусмотренных в бюджете</t>
  </si>
  <si>
    <t>города Оби</t>
  </si>
  <si>
    <t>энергетической эффективности в городе Оби на 2016-2020 годы"</t>
  </si>
  <si>
    <t>Перечень програмных мероприятий</t>
  </si>
  <si>
    <t>"Энергосбережения и повышения энергетической эффективности в городе Оби на 2016-2020 годы"</t>
  </si>
  <si>
    <t xml:space="preserve">Таблица №1 </t>
  </si>
  <si>
    <t>экономия тепловой энергии</t>
  </si>
  <si>
    <t>улучшение качества коммунальных услуг, экономия т/энергии</t>
  </si>
  <si>
    <t xml:space="preserve">к постановлению </t>
  </si>
  <si>
    <t xml:space="preserve">администрации города Оби </t>
  </si>
  <si>
    <t>Новосибирской области</t>
  </si>
  <si>
    <t>администрации города Оби Новосибирской области</t>
  </si>
  <si>
    <t xml:space="preserve">к программе "Энергосбережения и повышения </t>
  </si>
  <si>
    <t>1.1.Реконструкция ЦТП В/городка</t>
  </si>
  <si>
    <t>1.2.Замена кожухотрубных теплообменников ЦТП-1 на пластинчатые</t>
  </si>
  <si>
    <t xml:space="preserve">к программе "Энергосбережения и повышения энергетической </t>
  </si>
  <si>
    <t>эффективности в городе Оби на 2016-2020 годы"</t>
  </si>
  <si>
    <t>шт.</t>
  </si>
  <si>
    <t>ИТОГО</t>
  </si>
  <si>
    <t>Таблица  №2</t>
  </si>
  <si>
    <t xml:space="preserve">Источники финансирования </t>
  </si>
  <si>
    <t xml:space="preserve"> программы в разрезе реестра расходных обязательств и ведомственной структуры расходов</t>
  </si>
  <si>
    <t>местного бюджета</t>
  </si>
  <si>
    <t>№п.п.</t>
  </si>
  <si>
    <t>Наименование расходного обязательства</t>
  </si>
  <si>
    <t>ГРБС</t>
  </si>
  <si>
    <t>РЗ</t>
  </si>
  <si>
    <t>ПР</t>
  </si>
  <si>
    <t>ЦСР</t>
  </si>
  <si>
    <t>КВР</t>
  </si>
  <si>
    <t>Период реализации программы</t>
  </si>
  <si>
    <t>Финансирование мероприятий по программе "Энергосбережение и повышение энергетической эффективности в городе Оби на 2016-2020 годы"</t>
  </si>
  <si>
    <t>05</t>
  </si>
  <si>
    <t>02</t>
  </si>
  <si>
    <t>6600001730</t>
  </si>
  <si>
    <t>244   810</t>
  </si>
  <si>
    <t>Стоимость единицы</t>
  </si>
  <si>
    <t>Сумма затрат, в том числе:</t>
  </si>
  <si>
    <t>ФБ</t>
  </si>
  <si>
    <t>ФБ - финансовые средства федерального бюджета</t>
  </si>
  <si>
    <t>Итого затрат на решение задачи №1,                в том числе:</t>
  </si>
  <si>
    <t>Итого затрат на решение задачи №2,                в том числе:</t>
  </si>
  <si>
    <t>ИТОГО ЗАТРАТ ПО ПРОГРАММЕ,                                                         в том числе</t>
  </si>
  <si>
    <t>федеральный бюджет</t>
  </si>
  <si>
    <t>местный бюджет</t>
  </si>
  <si>
    <t>областной бюджет</t>
  </si>
  <si>
    <t>внебюджетные средства</t>
  </si>
  <si>
    <t>Федерального бюджета</t>
  </si>
  <si>
    <t>Внебюджетных источников</t>
  </si>
  <si>
    <t>в том числе по годам реализации программы</t>
  </si>
  <si>
    <t>администрация, МУП "БИС"</t>
  </si>
  <si>
    <t>Экономия эл/энергии до 20%</t>
  </si>
  <si>
    <t>Итого затрат на решение задачи №3,                в том числе:</t>
  </si>
  <si>
    <t>3.3.Корректировка проекта "Ремонт системы отопления школы № 1"</t>
  </si>
  <si>
    <t>3.4.Проект теплового узла в МБДОУ детского сада № 2 "Березка" комбинированного вида</t>
  </si>
  <si>
    <t>3.5.Монтаж теплового узлав МБДОУ детского сада № 2 "Березка" комбинированного вида</t>
  </si>
  <si>
    <t>3.7.Замена кровли школы № 2, в т.ч.:</t>
  </si>
  <si>
    <t>3.9.Замена светильников на энергосберегающие в МБОУ СОШ №1</t>
  </si>
  <si>
    <t>3.10.Замена светильников на энергосберегающие в МБОУ СОШ №60</t>
  </si>
  <si>
    <t>3.12.Замена светильников на энергосберегающие в МБОУ СОШ №2</t>
  </si>
  <si>
    <t>3.13.Устройство тепло-, гидроизоляции фундамента и цоколя здания ДК "Крылья Сибири", в т.ч.:</t>
  </si>
  <si>
    <t>3.13.1. Обследование фундамента и цоколя здания</t>
  </si>
  <si>
    <t>3.13.2. Проектно-сметная документация по результатам обследования</t>
  </si>
  <si>
    <t>3.13.3. Строительно-монтажные работы устройства теплоизоляции</t>
  </si>
  <si>
    <t>3.14. Замена стекол лестницы эвакуационного выхода на стеклопакеты (S=143 м2) ДК "Крылья Сибири"</t>
  </si>
  <si>
    <t>3.15. Ремонт системы отопления лестницы эвакуационного выхода ДК "Крылья Сибири"</t>
  </si>
  <si>
    <t>3.11.Замена светильников на энергосберегающие     в МБОУ СОШ №26</t>
  </si>
  <si>
    <t xml:space="preserve">3.6.Ремонт теплового узла в МБДОУ детского сада № 4 "Солнышко" </t>
  </si>
  <si>
    <t>1.4.Реконструкция магистральных тепловых сетей от котельной ОАО "Аэропорт Толмачево" до ЦТП-2 и ЦТП-1, в т.ч.:</t>
  </si>
  <si>
    <t>1.4.1. Проектно-сметная документация, экспертиза проекта</t>
  </si>
  <si>
    <t>1.4.2. Строительно-монтажные работы  реконструкции сетей</t>
  </si>
  <si>
    <t>1.5.Изоляция сетей современными изоляционными материалами*</t>
  </si>
  <si>
    <t>1.6.Проведение наладки и регулирования гидравлического и теплового режимов</t>
  </si>
  <si>
    <t>1.7.Замена ветхих водопроводных сетей и оперативное устранение утечек с применением новых технологий</t>
  </si>
  <si>
    <t>1.8.Совершенствование систем применения перспективных светильников и пускорегулирующей аппаратуры</t>
  </si>
  <si>
    <t>1.9.Модернизация автоматизированной системы централизованного управления и контроля наружным освещением</t>
  </si>
  <si>
    <t>1.3. Осуществление технологического подключения пластинчатых теплообменников и ремонт кровли на ЦТП-1</t>
  </si>
  <si>
    <t>1.10.Замена теплообменного и насосного оборудования котельной №5</t>
  </si>
  <si>
    <t>3.8.Утепление кровли спортивного зала школы № 1 (ПСД и экспертиза)</t>
  </si>
  <si>
    <t>3.16. Замена дверей на складе декораций (S=16 м2) ДК "Крылья Сибири"</t>
  </si>
  <si>
    <t>3.17. Замена ламп накаливания и люминисцентных ламп на светодиодные в помещении  ДК "Крылья Сибири"</t>
  </si>
  <si>
    <t xml:space="preserve">3.18. ПСД на частичный ремонт кровли школы № 60 </t>
  </si>
  <si>
    <t>3.19. Замена витражных деревянных окон на ПВХ в ГЦДО</t>
  </si>
  <si>
    <t>3.20. Текущий ремонт по утеплению окон образовательных учреждений</t>
  </si>
  <si>
    <t>3.21. Частичный ремонт кровли школы № 60</t>
  </si>
  <si>
    <t>3.22.Частичный ремонт системы отопления МБОУ НОШ №60</t>
  </si>
  <si>
    <t>администрация</t>
  </si>
  <si>
    <t>Эффективное и рациональное использование тепловой энергии</t>
  </si>
  <si>
    <t>1.11.  Выполнение актуализации схемы теплоснабжения города Оби</t>
  </si>
  <si>
    <t>3.7.1. Строительно-монтажные работы</t>
  </si>
  <si>
    <t>в т.ч. в муниципальном секторе</t>
  </si>
  <si>
    <t>администрация, МУП "Горводоканал"</t>
  </si>
  <si>
    <t>ПРИЛОЖЕНИЕ  1</t>
  </si>
  <si>
    <t>ПРИЛОЖЕНИЕ   2</t>
  </si>
  <si>
    <t xml:space="preserve">Приложение  3 </t>
  </si>
  <si>
    <t>Приложение   4</t>
  </si>
  <si>
    <t>от 27.02.2018 г. № 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</si>
</sst>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 applyAlignment="1"/>
    <xf numFmtId="0" fontId="5" fillId="0" borderId="0" xfId="0" applyFont="1"/>
    <xf numFmtId="0" fontId="2" fillId="0" borderId="0" xfId="0" applyFont="1" applyAlignment="1">
      <alignment horizontal="center"/>
    </xf>
    <xf numFmtId="0" fontId="6" fillId="2" borderId="0" xfId="0" applyFont="1" applyFill="1"/>
    <xf numFmtId="0" fontId="2" fillId="0" borderId="0" xfId="0" applyFont="1" applyBorder="1" applyAlignment="1"/>
    <xf numFmtId="0" fontId="1" fillId="0" borderId="1" xfId="0" applyFont="1" applyBorder="1" applyAlignment="1">
      <alignment horizontal="justify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justify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justify" vertical="top" wrapText="1"/>
    </xf>
    <xf numFmtId="164" fontId="1" fillId="0" borderId="0" xfId="0" applyNumberFormat="1" applyFont="1" applyBorder="1" applyAlignment="1">
      <alignment horizontal="center" vertical="top" wrapText="1"/>
    </xf>
    <xf numFmtId="1" fontId="1" fillId="0" borderId="0" xfId="0" applyNumberFormat="1" applyFont="1" applyBorder="1" applyAlignment="1">
      <alignment horizontal="center" vertical="top" wrapText="1"/>
    </xf>
    <xf numFmtId="164" fontId="1" fillId="0" borderId="0" xfId="0" applyNumberFormat="1" applyFont="1" applyBorder="1" applyAlignment="1">
      <alignment horizontal="justify" vertical="top" wrapText="1"/>
    </xf>
    <xf numFmtId="0" fontId="4" fillId="0" borderId="0" xfId="0" applyFont="1" applyAlignment="1"/>
    <xf numFmtId="0" fontId="6" fillId="0" borderId="0" xfId="0" applyFont="1" applyAlignment="1"/>
    <xf numFmtId="0" fontId="2" fillId="0" borderId="0" xfId="0" applyFont="1" applyAlignment="1">
      <alignment horizontal="left"/>
    </xf>
    <xf numFmtId="0" fontId="6" fillId="2" borderId="0" xfId="0" applyFont="1" applyFill="1" applyBorder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5" fillId="0" borderId="0" xfId="0" applyFont="1" applyFill="1"/>
    <xf numFmtId="0" fontId="6" fillId="0" borderId="0" xfId="0" applyFont="1" applyFill="1"/>
    <xf numFmtId="0" fontId="5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justify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/>
    <xf numFmtId="164" fontId="7" fillId="0" borderId="1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0" fontId="8" fillId="0" borderId="0" xfId="0" applyFont="1" applyFill="1"/>
    <xf numFmtId="1" fontId="5" fillId="0" borderId="0" xfId="0" applyNumberFormat="1" applyFont="1" applyFill="1"/>
    <xf numFmtId="164" fontId="5" fillId="0" borderId="0" xfId="0" applyNumberFormat="1" applyFont="1" applyFill="1"/>
    <xf numFmtId="0" fontId="6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/>
    <xf numFmtId="49" fontId="2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11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/>
    <xf numFmtId="164" fontId="8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/>
    <xf numFmtId="164" fontId="8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1" fillId="0" borderId="2" xfId="0" applyFont="1" applyFill="1" applyBorder="1" applyAlignment="1">
      <alignment horizontal="justify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164" fontId="13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left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4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5"/>
  <sheetViews>
    <sheetView zoomScale="85" zoomScaleNormal="85" workbookViewId="0">
      <selection activeCell="I5" sqref="I5:J5"/>
    </sheetView>
  </sheetViews>
  <sheetFormatPr defaultRowHeight="15" x14ac:dyDescent="0.25"/>
  <cols>
    <col min="1" max="1" width="30.7109375" style="20" customWidth="1"/>
    <col min="2" max="2" width="20.5703125" style="20" customWidth="1"/>
    <col min="3" max="3" width="10.42578125" style="20" customWidth="1"/>
    <col min="4" max="4" width="13.42578125" style="20" customWidth="1"/>
    <col min="5" max="5" width="12.28515625" style="20" customWidth="1"/>
    <col min="6" max="6" width="11.5703125" style="20" customWidth="1"/>
    <col min="7" max="7" width="12.42578125" style="20" customWidth="1"/>
    <col min="8" max="8" width="10.42578125" style="20" customWidth="1"/>
    <col min="9" max="9" width="14.5703125" style="20" customWidth="1"/>
    <col min="10" max="10" width="19" style="23" customWidth="1"/>
    <col min="11" max="16384" width="9.140625" style="20"/>
  </cols>
  <sheetData>
    <row r="1" spans="1:10" ht="15.75" x14ac:dyDescent="0.25">
      <c r="F1" s="21"/>
      <c r="G1" s="21"/>
      <c r="H1" s="103" t="s">
        <v>150</v>
      </c>
      <c r="I1" s="103"/>
      <c r="J1" s="103"/>
    </row>
    <row r="2" spans="1:10" ht="15.75" x14ac:dyDescent="0.25">
      <c r="F2" s="104" t="s">
        <v>66</v>
      </c>
      <c r="G2" s="104"/>
      <c r="H2" s="104"/>
      <c r="I2" s="104"/>
      <c r="J2" s="104"/>
    </row>
    <row r="3" spans="1:10" ht="15.75" x14ac:dyDescent="0.25">
      <c r="F3" s="104" t="s">
        <v>67</v>
      </c>
      <c r="G3" s="104"/>
      <c r="H3" s="104"/>
      <c r="I3" s="104"/>
      <c r="J3" s="104"/>
    </row>
    <row r="4" spans="1:10" ht="15.75" x14ac:dyDescent="0.25">
      <c r="F4" s="65"/>
      <c r="G4" s="65"/>
      <c r="H4" s="65"/>
      <c r="I4" s="104" t="s">
        <v>68</v>
      </c>
      <c r="J4" s="104"/>
    </row>
    <row r="5" spans="1:10" ht="15.75" x14ac:dyDescent="0.25">
      <c r="F5" s="65"/>
      <c r="G5" s="65"/>
      <c r="H5" s="65"/>
      <c r="I5" s="104" t="s">
        <v>154</v>
      </c>
      <c r="J5" s="104"/>
    </row>
    <row r="6" spans="1:10" ht="15.75" x14ac:dyDescent="0.25">
      <c r="F6" s="65"/>
      <c r="G6" s="65"/>
      <c r="H6" s="65"/>
      <c r="I6" s="65"/>
      <c r="J6" s="65"/>
    </row>
    <row r="7" spans="1:10" ht="15.75" x14ac:dyDescent="0.25">
      <c r="F7" s="65"/>
      <c r="G7" s="65"/>
      <c r="H7" s="65"/>
      <c r="I7" s="65"/>
      <c r="J7" s="65"/>
    </row>
    <row r="8" spans="1:10" ht="15.75" x14ac:dyDescent="0.25">
      <c r="F8" s="21" t="s">
        <v>152</v>
      </c>
      <c r="H8" s="65"/>
      <c r="I8" s="65"/>
      <c r="J8" s="65"/>
    </row>
    <row r="9" spans="1:10" ht="15.75" x14ac:dyDescent="0.25">
      <c r="F9" s="21" t="s">
        <v>70</v>
      </c>
      <c r="H9" s="65"/>
      <c r="I9" s="65"/>
      <c r="J9" s="65"/>
    </row>
    <row r="10" spans="1:10" ht="15.75" x14ac:dyDescent="0.25">
      <c r="F10" s="21" t="s">
        <v>60</v>
      </c>
      <c r="H10" s="65"/>
      <c r="I10" s="65"/>
      <c r="J10" s="65"/>
    </row>
    <row r="11" spans="1:10" x14ac:dyDescent="0.25">
      <c r="A11" s="22"/>
      <c r="B11" s="22"/>
      <c r="C11" s="22"/>
      <c r="D11" s="22"/>
      <c r="E11" s="22"/>
      <c r="F11" s="22"/>
      <c r="G11" s="22"/>
      <c r="H11" s="22"/>
    </row>
    <row r="12" spans="1:10" ht="14.25" customHeight="1" x14ac:dyDescent="0.3">
      <c r="A12" s="105" t="s">
        <v>61</v>
      </c>
      <c r="B12" s="105"/>
      <c r="C12" s="105"/>
      <c r="D12" s="105"/>
      <c r="E12" s="105"/>
      <c r="F12" s="105"/>
      <c r="G12" s="105"/>
      <c r="H12" s="105"/>
      <c r="I12" s="105"/>
      <c r="J12" s="105"/>
    </row>
    <row r="13" spans="1:10" ht="27.75" customHeight="1" x14ac:dyDescent="0.3">
      <c r="A13" s="108" t="s">
        <v>62</v>
      </c>
      <c r="B13" s="108"/>
      <c r="C13" s="108"/>
      <c r="D13" s="108"/>
      <c r="E13" s="108"/>
      <c r="F13" s="108"/>
      <c r="G13" s="108"/>
      <c r="H13" s="108"/>
      <c r="I13" s="108"/>
      <c r="J13" s="108"/>
    </row>
    <row r="14" spans="1:10" ht="15.75" x14ac:dyDescent="0.25">
      <c r="A14" s="68" t="s">
        <v>1</v>
      </c>
      <c r="B14" s="68" t="s">
        <v>2</v>
      </c>
      <c r="C14" s="68" t="s">
        <v>3</v>
      </c>
      <c r="D14" s="68" t="s">
        <v>4</v>
      </c>
      <c r="E14" s="68"/>
      <c r="F14" s="68"/>
      <c r="G14" s="68"/>
      <c r="H14" s="68"/>
      <c r="I14" s="68" t="s">
        <v>5</v>
      </c>
      <c r="J14" s="72" t="s">
        <v>6</v>
      </c>
    </row>
    <row r="15" spans="1:10" ht="15.75" x14ac:dyDescent="0.25">
      <c r="A15" s="68"/>
      <c r="B15" s="68"/>
      <c r="C15" s="68"/>
      <c r="D15" s="68" t="s">
        <v>7</v>
      </c>
      <c r="E15" s="68"/>
      <c r="F15" s="68"/>
      <c r="G15" s="68"/>
      <c r="H15" s="68"/>
      <c r="I15" s="68"/>
      <c r="J15" s="72"/>
    </row>
    <row r="16" spans="1:10" ht="15.75" x14ac:dyDescent="0.25">
      <c r="A16" s="68"/>
      <c r="B16" s="68"/>
      <c r="C16" s="68"/>
      <c r="D16" s="52">
        <v>2016</v>
      </c>
      <c r="E16" s="52">
        <v>2017</v>
      </c>
      <c r="F16" s="52">
        <v>2018</v>
      </c>
      <c r="G16" s="52">
        <v>2019</v>
      </c>
      <c r="H16" s="52">
        <v>2020</v>
      </c>
      <c r="I16" s="68"/>
      <c r="J16" s="72"/>
    </row>
    <row r="17" spans="1:10" ht="15.75" x14ac:dyDescent="0.25">
      <c r="A17" s="52">
        <v>1</v>
      </c>
      <c r="B17" s="52">
        <v>2</v>
      </c>
      <c r="C17" s="52">
        <v>3</v>
      </c>
      <c r="D17" s="52">
        <v>4</v>
      </c>
      <c r="E17" s="52">
        <v>5</v>
      </c>
      <c r="F17" s="52">
        <v>6</v>
      </c>
      <c r="G17" s="52">
        <v>7</v>
      </c>
      <c r="H17" s="52">
        <v>8</v>
      </c>
      <c r="I17" s="52">
        <v>9</v>
      </c>
      <c r="J17" s="53">
        <v>10</v>
      </c>
    </row>
    <row r="18" spans="1:10" ht="34.5" customHeight="1" x14ac:dyDescent="0.25">
      <c r="A18" s="106" t="s">
        <v>28</v>
      </c>
      <c r="B18" s="106"/>
      <c r="C18" s="106"/>
      <c r="D18" s="106"/>
      <c r="E18" s="106"/>
      <c r="F18" s="106"/>
      <c r="G18" s="106"/>
      <c r="H18" s="106"/>
      <c r="I18" s="106"/>
      <c r="J18" s="106"/>
    </row>
    <row r="19" spans="1:10" ht="15.75" x14ac:dyDescent="0.25">
      <c r="A19" s="107" t="s">
        <v>20</v>
      </c>
      <c r="B19" s="107"/>
      <c r="C19" s="107"/>
      <c r="D19" s="107"/>
      <c r="E19" s="107"/>
      <c r="F19" s="107"/>
      <c r="G19" s="107"/>
      <c r="H19" s="107"/>
      <c r="I19" s="107"/>
      <c r="J19" s="107"/>
    </row>
    <row r="20" spans="1:10" ht="31.5" customHeight="1" x14ac:dyDescent="0.25">
      <c r="A20" s="69" t="s">
        <v>71</v>
      </c>
      <c r="B20" s="24" t="s">
        <v>8</v>
      </c>
      <c r="C20" s="52" t="s">
        <v>9</v>
      </c>
      <c r="D20" s="66">
        <v>0</v>
      </c>
      <c r="E20" s="66">
        <v>0</v>
      </c>
      <c r="F20" s="66">
        <v>0</v>
      </c>
      <c r="G20" s="66">
        <v>0</v>
      </c>
      <c r="H20" s="66">
        <v>1</v>
      </c>
      <c r="I20" s="72" t="s">
        <v>29</v>
      </c>
      <c r="J20" s="73" t="s">
        <v>52</v>
      </c>
    </row>
    <row r="21" spans="1:10" ht="20.25" customHeight="1" x14ac:dyDescent="0.25">
      <c r="A21" s="70"/>
      <c r="B21" s="24" t="s">
        <v>94</v>
      </c>
      <c r="C21" s="52" t="s">
        <v>10</v>
      </c>
      <c r="D21" s="26"/>
      <c r="E21" s="26"/>
      <c r="F21" s="26"/>
      <c r="G21" s="26"/>
      <c r="H21" s="26">
        <v>25000</v>
      </c>
      <c r="I21" s="72"/>
      <c r="J21" s="73"/>
    </row>
    <row r="22" spans="1:10" ht="31.5" x14ac:dyDescent="0.25">
      <c r="A22" s="70"/>
      <c r="B22" s="25" t="s">
        <v>95</v>
      </c>
      <c r="C22" s="52" t="s">
        <v>10</v>
      </c>
      <c r="D22" s="26"/>
      <c r="E22" s="26"/>
      <c r="F22" s="26"/>
      <c r="G22" s="26"/>
      <c r="H22" s="26">
        <v>25000</v>
      </c>
      <c r="I22" s="72"/>
      <c r="J22" s="73"/>
    </row>
    <row r="23" spans="1:10" ht="15.75" hidden="1" x14ac:dyDescent="0.25">
      <c r="A23" s="70"/>
      <c r="B23" s="25" t="s">
        <v>96</v>
      </c>
      <c r="C23" s="52" t="s">
        <v>10</v>
      </c>
      <c r="D23" s="26"/>
      <c r="E23" s="26"/>
      <c r="F23" s="26"/>
      <c r="G23" s="26"/>
      <c r="H23" s="26">
        <v>0</v>
      </c>
      <c r="I23" s="72"/>
      <c r="J23" s="73"/>
    </row>
    <row r="24" spans="1:10" ht="15.75" x14ac:dyDescent="0.25">
      <c r="A24" s="70"/>
      <c r="B24" s="25" t="s">
        <v>55</v>
      </c>
      <c r="C24" s="52" t="s">
        <v>10</v>
      </c>
      <c r="D24" s="26"/>
      <c r="E24" s="26"/>
      <c r="F24" s="26"/>
      <c r="G24" s="26"/>
      <c r="H24" s="26">
        <f>H22*15%</f>
        <v>3750</v>
      </c>
      <c r="I24" s="72"/>
      <c r="J24" s="73"/>
    </row>
    <row r="25" spans="1:10" ht="15.75" x14ac:dyDescent="0.25">
      <c r="A25" s="70"/>
      <c r="B25" s="25" t="s">
        <v>54</v>
      </c>
      <c r="C25" s="52" t="s">
        <v>10</v>
      </c>
      <c r="D25" s="26"/>
      <c r="E25" s="26"/>
      <c r="F25" s="26"/>
      <c r="G25" s="26"/>
      <c r="H25" s="26">
        <f>H22*80%</f>
        <v>20000</v>
      </c>
      <c r="I25" s="72"/>
      <c r="J25" s="73"/>
    </row>
    <row r="26" spans="1:10" ht="15.75" x14ac:dyDescent="0.25">
      <c r="A26" s="71"/>
      <c r="B26" s="25" t="s">
        <v>53</v>
      </c>
      <c r="C26" s="52" t="s">
        <v>10</v>
      </c>
      <c r="D26" s="26"/>
      <c r="E26" s="26"/>
      <c r="F26" s="26"/>
      <c r="G26" s="26"/>
      <c r="H26" s="26">
        <f>H22*5%</f>
        <v>1250</v>
      </c>
      <c r="I26" s="53"/>
      <c r="J26" s="54"/>
    </row>
    <row r="27" spans="1:10" ht="21" customHeight="1" x14ac:dyDescent="0.25">
      <c r="A27" s="69" t="s">
        <v>72</v>
      </c>
      <c r="B27" s="24" t="s">
        <v>8</v>
      </c>
      <c r="C27" s="52" t="s">
        <v>9</v>
      </c>
      <c r="D27" s="26">
        <v>1</v>
      </c>
      <c r="E27" s="26"/>
      <c r="F27" s="26"/>
      <c r="G27" s="26"/>
      <c r="H27" s="26"/>
      <c r="I27" s="77" t="s">
        <v>29</v>
      </c>
      <c r="J27" s="86" t="s">
        <v>52</v>
      </c>
    </row>
    <row r="28" spans="1:10" ht="31.5" customHeight="1" x14ac:dyDescent="0.25">
      <c r="A28" s="70"/>
      <c r="B28" s="24" t="s">
        <v>94</v>
      </c>
      <c r="C28" s="52" t="s">
        <v>10</v>
      </c>
      <c r="D28" s="26">
        <v>3487.7</v>
      </c>
      <c r="E28" s="26"/>
      <c r="F28" s="26"/>
      <c r="G28" s="26"/>
      <c r="H28" s="26"/>
      <c r="I28" s="78"/>
      <c r="J28" s="87"/>
    </row>
    <row r="29" spans="1:10" ht="31.5" x14ac:dyDescent="0.25">
      <c r="A29" s="70"/>
      <c r="B29" s="25" t="s">
        <v>95</v>
      </c>
      <c r="C29" s="52" t="s">
        <v>10</v>
      </c>
      <c r="D29" s="26">
        <v>3487.7</v>
      </c>
      <c r="E29" s="26"/>
      <c r="F29" s="26"/>
      <c r="G29" s="26"/>
      <c r="H29" s="26"/>
      <c r="I29" s="78"/>
      <c r="J29" s="87"/>
    </row>
    <row r="30" spans="1:10" ht="15.75" hidden="1" x14ac:dyDescent="0.25">
      <c r="A30" s="70"/>
      <c r="B30" s="25" t="s">
        <v>96</v>
      </c>
      <c r="C30" s="52" t="s">
        <v>10</v>
      </c>
      <c r="D30" s="26">
        <v>0</v>
      </c>
      <c r="E30" s="26"/>
      <c r="F30" s="26"/>
      <c r="G30" s="26"/>
      <c r="H30" s="26"/>
      <c r="I30" s="78"/>
      <c r="J30" s="87"/>
    </row>
    <row r="31" spans="1:10" ht="15.75" x14ac:dyDescent="0.25">
      <c r="A31" s="70"/>
      <c r="B31" s="25" t="s">
        <v>55</v>
      </c>
      <c r="C31" s="52" t="s">
        <v>10</v>
      </c>
      <c r="D31" s="26">
        <f>D29</f>
        <v>3487.7</v>
      </c>
      <c r="E31" s="26"/>
      <c r="F31" s="26"/>
      <c r="G31" s="26"/>
      <c r="H31" s="26"/>
      <c r="I31" s="78"/>
      <c r="J31" s="87"/>
    </row>
    <row r="32" spans="1:10" ht="15.75" hidden="1" x14ac:dyDescent="0.25">
      <c r="A32" s="70"/>
      <c r="B32" s="25" t="s">
        <v>54</v>
      </c>
      <c r="C32" s="52" t="s">
        <v>10</v>
      </c>
      <c r="D32" s="26">
        <v>0</v>
      </c>
      <c r="E32" s="26"/>
      <c r="F32" s="26"/>
      <c r="G32" s="26"/>
      <c r="H32" s="26"/>
      <c r="I32" s="78"/>
      <c r="J32" s="87"/>
    </row>
    <row r="33" spans="1:10" ht="15.75" hidden="1" x14ac:dyDescent="0.25">
      <c r="A33" s="71"/>
      <c r="B33" s="25" t="s">
        <v>53</v>
      </c>
      <c r="C33" s="52" t="s">
        <v>10</v>
      </c>
      <c r="D33" s="26">
        <v>0</v>
      </c>
      <c r="E33" s="26"/>
      <c r="F33" s="26"/>
      <c r="G33" s="26"/>
      <c r="H33" s="26"/>
      <c r="I33" s="79"/>
      <c r="J33" s="88"/>
    </row>
    <row r="34" spans="1:10" ht="21" customHeight="1" x14ac:dyDescent="0.25">
      <c r="A34" s="74" t="s">
        <v>134</v>
      </c>
      <c r="B34" s="24" t="s">
        <v>8</v>
      </c>
      <c r="C34" s="52" t="s">
        <v>9</v>
      </c>
      <c r="D34" s="26"/>
      <c r="E34" s="26">
        <v>1</v>
      </c>
      <c r="F34" s="26"/>
      <c r="G34" s="26"/>
      <c r="H34" s="26"/>
      <c r="I34" s="77" t="s">
        <v>29</v>
      </c>
      <c r="J34" s="86" t="s">
        <v>52</v>
      </c>
    </row>
    <row r="35" spans="1:10" ht="31.5" customHeight="1" x14ac:dyDescent="0.25">
      <c r="A35" s="75"/>
      <c r="B35" s="24" t="s">
        <v>94</v>
      </c>
      <c r="C35" s="52" t="s">
        <v>10</v>
      </c>
      <c r="D35" s="26"/>
      <c r="E35" s="26">
        <v>688.1</v>
      </c>
      <c r="F35" s="26"/>
      <c r="G35" s="26"/>
      <c r="H35" s="26"/>
      <c r="I35" s="78"/>
      <c r="J35" s="87"/>
    </row>
    <row r="36" spans="1:10" ht="31.5" x14ac:dyDescent="0.25">
      <c r="A36" s="75"/>
      <c r="B36" s="25" t="s">
        <v>95</v>
      </c>
      <c r="C36" s="52" t="s">
        <v>10</v>
      </c>
      <c r="D36" s="26"/>
      <c r="E36" s="26">
        <v>688.1</v>
      </c>
      <c r="F36" s="26"/>
      <c r="G36" s="26"/>
      <c r="H36" s="26"/>
      <c r="I36" s="78"/>
      <c r="J36" s="87"/>
    </row>
    <row r="37" spans="1:10" ht="15.75" hidden="1" customHeight="1" x14ac:dyDescent="0.25">
      <c r="A37" s="75"/>
      <c r="B37" s="25" t="s">
        <v>96</v>
      </c>
      <c r="C37" s="52" t="s">
        <v>10</v>
      </c>
      <c r="D37" s="26"/>
      <c r="E37" s="26"/>
      <c r="F37" s="26"/>
      <c r="G37" s="26"/>
      <c r="H37" s="26"/>
      <c r="I37" s="78"/>
      <c r="J37" s="87"/>
    </row>
    <row r="38" spans="1:10" ht="15.75" x14ac:dyDescent="0.25">
      <c r="A38" s="76"/>
      <c r="B38" s="25" t="s">
        <v>55</v>
      </c>
      <c r="C38" s="52" t="s">
        <v>10</v>
      </c>
      <c r="D38" s="26"/>
      <c r="E38" s="26">
        <v>688.1</v>
      </c>
      <c r="F38" s="26"/>
      <c r="G38" s="26"/>
      <c r="H38" s="26"/>
      <c r="I38" s="79"/>
      <c r="J38" s="88"/>
    </row>
    <row r="39" spans="1:10" ht="26.25" customHeight="1" x14ac:dyDescent="0.25">
      <c r="A39" s="109" t="s">
        <v>126</v>
      </c>
      <c r="B39" s="24" t="s">
        <v>8</v>
      </c>
      <c r="C39" s="52" t="s">
        <v>9</v>
      </c>
      <c r="D39" s="26"/>
      <c r="E39" s="26"/>
      <c r="F39" s="26"/>
      <c r="G39" s="26"/>
      <c r="H39" s="26"/>
      <c r="I39" s="72" t="s">
        <v>29</v>
      </c>
      <c r="J39" s="73" t="s">
        <v>39</v>
      </c>
    </row>
    <row r="40" spans="1:10" ht="24" customHeight="1" x14ac:dyDescent="0.25">
      <c r="A40" s="110"/>
      <c r="B40" s="24" t="s">
        <v>94</v>
      </c>
      <c r="C40" s="52" t="s">
        <v>10</v>
      </c>
      <c r="D40" s="26"/>
      <c r="E40" s="26"/>
      <c r="F40" s="26"/>
      <c r="G40" s="26"/>
      <c r="H40" s="26"/>
      <c r="I40" s="72"/>
      <c r="J40" s="73"/>
    </row>
    <row r="41" spans="1:10" ht="31.5" x14ac:dyDescent="0.25">
      <c r="A41" s="110"/>
      <c r="B41" s="25" t="s">
        <v>95</v>
      </c>
      <c r="C41" s="52" t="s">
        <v>10</v>
      </c>
      <c r="D41" s="26"/>
      <c r="E41" s="26"/>
      <c r="F41" s="26"/>
      <c r="G41" s="26"/>
      <c r="H41" s="26"/>
      <c r="I41" s="72"/>
      <c r="J41" s="73"/>
    </row>
    <row r="42" spans="1:10" ht="15.75" hidden="1" x14ac:dyDescent="0.25">
      <c r="A42" s="110"/>
      <c r="B42" s="25" t="s">
        <v>96</v>
      </c>
      <c r="C42" s="52" t="s">
        <v>10</v>
      </c>
      <c r="D42" s="26"/>
      <c r="E42" s="26"/>
      <c r="F42" s="26"/>
      <c r="G42" s="26"/>
      <c r="H42" s="26"/>
      <c r="I42" s="72"/>
      <c r="J42" s="73"/>
    </row>
    <row r="43" spans="1:10" ht="15.75" x14ac:dyDescent="0.25">
      <c r="A43" s="110"/>
      <c r="B43" s="25" t="s">
        <v>55</v>
      </c>
      <c r="C43" s="52" t="s">
        <v>10</v>
      </c>
      <c r="D43" s="26"/>
      <c r="E43" s="26"/>
      <c r="F43" s="26"/>
      <c r="G43" s="26"/>
      <c r="H43" s="26"/>
      <c r="I43" s="72"/>
      <c r="J43" s="73"/>
    </row>
    <row r="44" spans="1:10" ht="15.75" hidden="1" x14ac:dyDescent="0.25">
      <c r="A44" s="110"/>
      <c r="B44" s="25" t="s">
        <v>54</v>
      </c>
      <c r="C44" s="52" t="s">
        <v>10</v>
      </c>
      <c r="D44" s="26"/>
      <c r="E44" s="26"/>
      <c r="F44" s="26"/>
      <c r="G44" s="26"/>
      <c r="H44" s="26"/>
      <c r="I44" s="72"/>
      <c r="J44" s="73"/>
    </row>
    <row r="45" spans="1:10" ht="15.75" hidden="1" x14ac:dyDescent="0.25">
      <c r="A45" s="111"/>
      <c r="B45" s="25" t="s">
        <v>53</v>
      </c>
      <c r="C45" s="52" t="s">
        <v>10</v>
      </c>
      <c r="D45" s="26"/>
      <c r="E45" s="26"/>
      <c r="F45" s="26"/>
      <c r="G45" s="26"/>
      <c r="H45" s="26"/>
      <c r="I45" s="72"/>
      <c r="J45" s="73"/>
    </row>
    <row r="46" spans="1:10" ht="15.75" customHeight="1" x14ac:dyDescent="0.25">
      <c r="A46" s="83" t="s">
        <v>127</v>
      </c>
      <c r="B46" s="24" t="s">
        <v>8</v>
      </c>
      <c r="C46" s="52" t="s">
        <v>75</v>
      </c>
      <c r="D46" s="27"/>
      <c r="E46" s="27"/>
      <c r="F46" s="26"/>
      <c r="G46" s="26">
        <v>1</v>
      </c>
      <c r="H46" s="26"/>
      <c r="I46" s="92"/>
      <c r="J46" s="73"/>
    </row>
    <row r="47" spans="1:10" ht="20.25" customHeight="1" x14ac:dyDescent="0.25">
      <c r="A47" s="84"/>
      <c r="B47" s="24" t="s">
        <v>94</v>
      </c>
      <c r="C47" s="52" t="s">
        <v>10</v>
      </c>
      <c r="D47" s="27"/>
      <c r="E47" s="27"/>
      <c r="F47" s="26"/>
      <c r="G47" s="26">
        <v>1000</v>
      </c>
      <c r="H47" s="26"/>
      <c r="I47" s="92"/>
      <c r="J47" s="73"/>
    </row>
    <row r="48" spans="1:10" ht="31.5" x14ac:dyDescent="0.25">
      <c r="A48" s="84"/>
      <c r="B48" s="25" t="s">
        <v>95</v>
      </c>
      <c r="C48" s="52" t="s">
        <v>10</v>
      </c>
      <c r="D48" s="27"/>
      <c r="E48" s="27"/>
      <c r="F48" s="26"/>
      <c r="G48" s="26">
        <v>1000</v>
      </c>
      <c r="H48" s="26"/>
      <c r="I48" s="92"/>
      <c r="J48" s="73"/>
    </row>
    <row r="49" spans="1:10" ht="15.75" hidden="1" x14ac:dyDescent="0.25">
      <c r="A49" s="84"/>
      <c r="B49" s="25" t="s">
        <v>96</v>
      </c>
      <c r="C49" s="52" t="s">
        <v>10</v>
      </c>
      <c r="D49" s="27"/>
      <c r="E49" s="27"/>
      <c r="F49" s="26"/>
      <c r="G49" s="26">
        <v>0</v>
      </c>
      <c r="H49" s="26"/>
      <c r="I49" s="92"/>
      <c r="J49" s="73"/>
    </row>
    <row r="50" spans="1:10" ht="15.75" x14ac:dyDescent="0.25">
      <c r="A50" s="84"/>
      <c r="B50" s="25" t="s">
        <v>55</v>
      </c>
      <c r="C50" s="52" t="s">
        <v>10</v>
      </c>
      <c r="D50" s="27"/>
      <c r="E50" s="27"/>
      <c r="F50" s="26"/>
      <c r="G50" s="26">
        <v>1000</v>
      </c>
      <c r="H50" s="26"/>
      <c r="I50" s="92"/>
      <c r="J50" s="73"/>
    </row>
    <row r="51" spans="1:10" ht="15.75" x14ac:dyDescent="0.25">
      <c r="A51" s="84"/>
      <c r="B51" s="25" t="s">
        <v>54</v>
      </c>
      <c r="C51" s="52" t="s">
        <v>10</v>
      </c>
      <c r="D51" s="27"/>
      <c r="E51" s="27"/>
      <c r="F51" s="26"/>
      <c r="G51" s="26">
        <v>0</v>
      </c>
      <c r="H51" s="26"/>
      <c r="I51" s="92"/>
      <c r="J51" s="73"/>
    </row>
    <row r="52" spans="1:10" ht="15.75" x14ac:dyDescent="0.25">
      <c r="A52" s="85"/>
      <c r="B52" s="25" t="s">
        <v>53</v>
      </c>
      <c r="C52" s="52" t="s">
        <v>10</v>
      </c>
      <c r="D52" s="27"/>
      <c r="E52" s="27"/>
      <c r="F52" s="26"/>
      <c r="G52" s="26">
        <v>0</v>
      </c>
      <c r="H52" s="26"/>
      <c r="I52" s="92"/>
      <c r="J52" s="73"/>
    </row>
    <row r="53" spans="1:10" ht="31.5" customHeight="1" x14ac:dyDescent="0.25">
      <c r="A53" s="89" t="s">
        <v>128</v>
      </c>
      <c r="B53" s="24" t="s">
        <v>8</v>
      </c>
      <c r="C53" s="52" t="s">
        <v>38</v>
      </c>
      <c r="D53" s="27"/>
      <c r="E53" s="27"/>
      <c r="F53" s="26"/>
      <c r="G53" s="26"/>
      <c r="H53" s="26">
        <f>1099.82+1000</f>
        <v>2099.8199999999997</v>
      </c>
      <c r="I53" s="92"/>
      <c r="J53" s="73"/>
    </row>
    <row r="54" spans="1:10" ht="22.5" customHeight="1" x14ac:dyDescent="0.25">
      <c r="A54" s="90"/>
      <c r="B54" s="24" t="s">
        <v>94</v>
      </c>
      <c r="C54" s="52" t="s">
        <v>10</v>
      </c>
      <c r="D54" s="27"/>
      <c r="E54" s="27"/>
      <c r="F54" s="26"/>
      <c r="G54" s="26"/>
      <c r="H54" s="26">
        <f>H55/H53</f>
        <v>4.8142697945538195</v>
      </c>
      <c r="I54" s="92"/>
      <c r="J54" s="73"/>
    </row>
    <row r="55" spans="1:10" ht="38.25" customHeight="1" x14ac:dyDescent="0.25">
      <c r="A55" s="90"/>
      <c r="B55" s="25" t="s">
        <v>95</v>
      </c>
      <c r="C55" s="52" t="s">
        <v>10</v>
      </c>
      <c r="D55" s="27"/>
      <c r="E55" s="27"/>
      <c r="F55" s="26"/>
      <c r="G55" s="26"/>
      <c r="H55" s="26">
        <f>5609.1+4500</f>
        <v>10109.1</v>
      </c>
      <c r="I55" s="92"/>
      <c r="J55" s="73"/>
    </row>
    <row r="56" spans="1:10" ht="15" hidden="1" customHeight="1" x14ac:dyDescent="0.25">
      <c r="A56" s="90"/>
      <c r="B56" s="25" t="s">
        <v>96</v>
      </c>
      <c r="C56" s="52" t="s">
        <v>10</v>
      </c>
      <c r="D56" s="27"/>
      <c r="E56" s="27"/>
      <c r="F56" s="26"/>
      <c r="G56" s="26"/>
      <c r="H56" s="26">
        <v>0</v>
      </c>
      <c r="I56" s="92"/>
      <c r="J56" s="73"/>
    </row>
    <row r="57" spans="1:10" ht="15.75" x14ac:dyDescent="0.25">
      <c r="A57" s="90"/>
      <c r="B57" s="25" t="s">
        <v>55</v>
      </c>
      <c r="C57" s="52" t="s">
        <v>10</v>
      </c>
      <c r="D57" s="27"/>
      <c r="E57" s="27"/>
      <c r="F57" s="26"/>
      <c r="G57" s="26"/>
      <c r="H57" s="26">
        <f>H55*15%-0.1</f>
        <v>1516.2650000000001</v>
      </c>
      <c r="I57" s="92"/>
      <c r="J57" s="73"/>
    </row>
    <row r="58" spans="1:10" ht="21.75" customHeight="1" x14ac:dyDescent="0.25">
      <c r="A58" s="90"/>
      <c r="B58" s="25" t="s">
        <v>54</v>
      </c>
      <c r="C58" s="52" t="s">
        <v>10</v>
      </c>
      <c r="D58" s="27"/>
      <c r="E58" s="27"/>
      <c r="F58" s="26"/>
      <c r="G58" s="26"/>
      <c r="H58" s="26">
        <f>H55*80%-0.1</f>
        <v>8087.18</v>
      </c>
      <c r="I58" s="92"/>
      <c r="J58" s="73"/>
    </row>
    <row r="59" spans="1:10" ht="21" customHeight="1" x14ac:dyDescent="0.25">
      <c r="A59" s="91"/>
      <c r="B59" s="25" t="s">
        <v>53</v>
      </c>
      <c r="C59" s="52" t="s">
        <v>10</v>
      </c>
      <c r="D59" s="27"/>
      <c r="E59" s="27"/>
      <c r="F59" s="26"/>
      <c r="G59" s="26"/>
      <c r="H59" s="26">
        <f>H55*5%</f>
        <v>505.45500000000004</v>
      </c>
      <c r="I59" s="61"/>
      <c r="J59" s="54"/>
    </row>
    <row r="60" spans="1:10" ht="31.5" customHeight="1" x14ac:dyDescent="0.25">
      <c r="A60" s="74" t="s">
        <v>129</v>
      </c>
      <c r="B60" s="24" t="s">
        <v>8</v>
      </c>
      <c r="C60" s="52" t="s">
        <v>38</v>
      </c>
      <c r="D60" s="26"/>
      <c r="E60" s="26"/>
      <c r="F60" s="50"/>
      <c r="G60" s="26"/>
      <c r="H60" s="26">
        <f>149.3+151.52+302.9</f>
        <v>603.72</v>
      </c>
      <c r="I60" s="77" t="s">
        <v>29</v>
      </c>
      <c r="J60" s="80" t="s">
        <v>39</v>
      </c>
    </row>
    <row r="61" spans="1:10" ht="31.5" customHeight="1" x14ac:dyDescent="0.25">
      <c r="A61" s="75"/>
      <c r="B61" s="24" t="s">
        <v>94</v>
      </c>
      <c r="C61" s="52" t="s">
        <v>10</v>
      </c>
      <c r="D61" s="26"/>
      <c r="E61" s="26"/>
      <c r="F61" s="26"/>
      <c r="G61" s="26"/>
      <c r="H61" s="26">
        <f>H62/H60</f>
        <v>6.6270787782415681</v>
      </c>
      <c r="I61" s="78"/>
      <c r="J61" s="81"/>
    </row>
    <row r="62" spans="1:10" ht="31.5" x14ac:dyDescent="0.25">
      <c r="A62" s="75"/>
      <c r="B62" s="25" t="s">
        <v>95</v>
      </c>
      <c r="C62" s="52" t="s">
        <v>10</v>
      </c>
      <c r="D62" s="26"/>
      <c r="E62" s="26"/>
      <c r="F62" s="26"/>
      <c r="G62" s="26"/>
      <c r="H62" s="26">
        <f>1000.3+1000+2000.6</f>
        <v>4000.8999999999996</v>
      </c>
      <c r="I62" s="78"/>
      <c r="J62" s="81"/>
    </row>
    <row r="63" spans="1:10" ht="15.75" hidden="1" x14ac:dyDescent="0.25">
      <c r="A63" s="75"/>
      <c r="B63" s="25" t="s">
        <v>96</v>
      </c>
      <c r="C63" s="52" t="s">
        <v>10</v>
      </c>
      <c r="D63" s="26"/>
      <c r="E63" s="26"/>
      <c r="F63" s="26"/>
      <c r="G63" s="26"/>
      <c r="H63" s="26">
        <v>0</v>
      </c>
      <c r="I63" s="78"/>
      <c r="J63" s="81"/>
    </row>
    <row r="64" spans="1:10" ht="15.75" x14ac:dyDescent="0.25">
      <c r="A64" s="75"/>
      <c r="B64" s="25" t="s">
        <v>55</v>
      </c>
      <c r="C64" s="52" t="s">
        <v>10</v>
      </c>
      <c r="D64" s="26"/>
      <c r="E64" s="26"/>
      <c r="F64" s="26"/>
      <c r="G64" s="26"/>
      <c r="H64" s="26">
        <f>H62</f>
        <v>4000.8999999999996</v>
      </c>
      <c r="I64" s="78"/>
      <c r="J64" s="81"/>
    </row>
    <row r="65" spans="1:10" ht="15.75" hidden="1" x14ac:dyDescent="0.25">
      <c r="A65" s="75"/>
      <c r="B65" s="25" t="s">
        <v>54</v>
      </c>
      <c r="C65" s="52" t="s">
        <v>10</v>
      </c>
      <c r="D65" s="26"/>
      <c r="E65" s="26">
        <v>0</v>
      </c>
      <c r="F65" s="26">
        <v>0</v>
      </c>
      <c r="G65" s="26">
        <v>0</v>
      </c>
      <c r="H65" s="26">
        <v>0</v>
      </c>
      <c r="I65" s="78"/>
      <c r="J65" s="81"/>
    </row>
    <row r="66" spans="1:10" ht="15.75" hidden="1" x14ac:dyDescent="0.25">
      <c r="A66" s="76"/>
      <c r="B66" s="25" t="s">
        <v>53</v>
      </c>
      <c r="C66" s="52" t="s">
        <v>10</v>
      </c>
      <c r="D66" s="26"/>
      <c r="E66" s="26">
        <v>0</v>
      </c>
      <c r="F66" s="26">
        <v>0</v>
      </c>
      <c r="G66" s="26">
        <v>0</v>
      </c>
      <c r="H66" s="26">
        <v>0</v>
      </c>
      <c r="I66" s="79"/>
      <c r="J66" s="82"/>
    </row>
    <row r="67" spans="1:10" ht="24" customHeight="1" x14ac:dyDescent="0.25">
      <c r="A67" s="74" t="s">
        <v>130</v>
      </c>
      <c r="B67" s="24" t="s">
        <v>8</v>
      </c>
      <c r="C67" s="52" t="s">
        <v>9</v>
      </c>
      <c r="D67" s="26"/>
      <c r="E67" s="26"/>
      <c r="F67" s="26"/>
      <c r="G67" s="26">
        <v>1</v>
      </c>
      <c r="H67" s="26">
        <v>1</v>
      </c>
      <c r="I67" s="77" t="s">
        <v>29</v>
      </c>
      <c r="J67" s="80" t="s">
        <v>40</v>
      </c>
    </row>
    <row r="68" spans="1:10" ht="30" customHeight="1" x14ac:dyDescent="0.25">
      <c r="A68" s="75"/>
      <c r="B68" s="24" t="s">
        <v>94</v>
      </c>
      <c r="C68" s="52" t="s">
        <v>10</v>
      </c>
      <c r="D68" s="26"/>
      <c r="E68" s="26"/>
      <c r="F68" s="26"/>
      <c r="G68" s="26">
        <f>1000+1000</f>
        <v>2000</v>
      </c>
      <c r="H68" s="26">
        <v>1000</v>
      </c>
      <c r="I68" s="78"/>
      <c r="J68" s="81"/>
    </row>
    <row r="69" spans="1:10" ht="31.5" x14ac:dyDescent="0.25">
      <c r="A69" s="75"/>
      <c r="B69" s="25" t="s">
        <v>95</v>
      </c>
      <c r="C69" s="52" t="s">
        <v>10</v>
      </c>
      <c r="D69" s="26"/>
      <c r="E69" s="26"/>
      <c r="F69" s="26"/>
      <c r="G69" s="26">
        <f>1000+1000</f>
        <v>2000</v>
      </c>
      <c r="H69" s="26">
        <v>1000</v>
      </c>
      <c r="I69" s="78"/>
      <c r="J69" s="81"/>
    </row>
    <row r="70" spans="1:10" ht="15.75" hidden="1" x14ac:dyDescent="0.25">
      <c r="A70" s="75"/>
      <c r="B70" s="25" t="s">
        <v>96</v>
      </c>
      <c r="C70" s="52" t="s">
        <v>10</v>
      </c>
      <c r="D70" s="26"/>
      <c r="E70" s="26"/>
      <c r="F70" s="26"/>
      <c r="G70" s="26">
        <v>0</v>
      </c>
      <c r="H70" s="26">
        <v>0</v>
      </c>
      <c r="I70" s="78"/>
      <c r="J70" s="81"/>
    </row>
    <row r="71" spans="1:10" ht="21.75" customHeight="1" x14ac:dyDescent="0.25">
      <c r="A71" s="75"/>
      <c r="B71" s="25" t="s">
        <v>55</v>
      </c>
      <c r="C71" s="52" t="s">
        <v>10</v>
      </c>
      <c r="D71" s="26"/>
      <c r="E71" s="26"/>
      <c r="F71" s="26"/>
      <c r="G71" s="26">
        <f>G69</f>
        <v>2000</v>
      </c>
      <c r="H71" s="26">
        <f>H69</f>
        <v>1000</v>
      </c>
      <c r="I71" s="78"/>
      <c r="J71" s="81"/>
    </row>
    <row r="72" spans="1:10" ht="21.75" hidden="1" customHeight="1" x14ac:dyDescent="0.25">
      <c r="A72" s="75"/>
      <c r="B72" s="25" t="s">
        <v>54</v>
      </c>
      <c r="C72" s="52" t="s">
        <v>10</v>
      </c>
      <c r="D72" s="26"/>
      <c r="E72" s="26"/>
      <c r="F72" s="26">
        <v>0</v>
      </c>
      <c r="G72" s="26">
        <v>0</v>
      </c>
      <c r="H72" s="26">
        <v>0</v>
      </c>
      <c r="I72" s="78"/>
      <c r="J72" s="81"/>
    </row>
    <row r="73" spans="1:10" ht="21.75" hidden="1" customHeight="1" x14ac:dyDescent="0.25">
      <c r="A73" s="76"/>
      <c r="B73" s="25" t="s">
        <v>53</v>
      </c>
      <c r="C73" s="52" t="s">
        <v>10</v>
      </c>
      <c r="D73" s="26"/>
      <c r="E73" s="26"/>
      <c r="F73" s="26">
        <v>0</v>
      </c>
      <c r="G73" s="26">
        <v>0</v>
      </c>
      <c r="H73" s="26">
        <v>0</v>
      </c>
      <c r="I73" s="79"/>
      <c r="J73" s="82"/>
    </row>
    <row r="74" spans="1:10" ht="15.75" customHeight="1" x14ac:dyDescent="0.25">
      <c r="A74" s="74" t="s">
        <v>131</v>
      </c>
      <c r="B74" s="24" t="s">
        <v>8</v>
      </c>
      <c r="C74" s="52" t="s">
        <v>38</v>
      </c>
      <c r="D74" s="26"/>
      <c r="E74" s="26"/>
      <c r="F74" s="26"/>
      <c r="G74" s="26">
        <f>3000+2300</f>
        <v>5300</v>
      </c>
      <c r="H74" s="26">
        <v>4500</v>
      </c>
      <c r="I74" s="77" t="s">
        <v>149</v>
      </c>
      <c r="J74" s="80" t="s">
        <v>41</v>
      </c>
    </row>
    <row r="75" spans="1:10" ht="31.5" x14ac:dyDescent="0.25">
      <c r="A75" s="75"/>
      <c r="B75" s="24" t="s">
        <v>94</v>
      </c>
      <c r="C75" s="52" t="s">
        <v>10</v>
      </c>
      <c r="D75" s="26"/>
      <c r="E75" s="26"/>
      <c r="F75" s="26"/>
      <c r="G75" s="26">
        <f>G76/G74</f>
        <v>2.2566037735849056</v>
      </c>
      <c r="H75" s="26">
        <f>H76/H74</f>
        <v>2.2000000000000002</v>
      </c>
      <c r="I75" s="78"/>
      <c r="J75" s="81"/>
    </row>
    <row r="76" spans="1:10" ht="31.5" x14ac:dyDescent="0.25">
      <c r="A76" s="75"/>
      <c r="B76" s="25" t="s">
        <v>95</v>
      </c>
      <c r="C76" s="52" t="s">
        <v>10</v>
      </c>
      <c r="D76" s="26"/>
      <c r="E76" s="26"/>
      <c r="F76" s="26"/>
      <c r="G76" s="26">
        <f>6900+5060</f>
        <v>11960</v>
      </c>
      <c r="H76" s="26">
        <v>9900</v>
      </c>
      <c r="I76" s="78"/>
      <c r="J76" s="81"/>
    </row>
    <row r="77" spans="1:10" ht="15.75" hidden="1" x14ac:dyDescent="0.25">
      <c r="A77" s="75"/>
      <c r="B77" s="25" t="s">
        <v>96</v>
      </c>
      <c r="C77" s="52" t="s">
        <v>10</v>
      </c>
      <c r="D77" s="26"/>
      <c r="E77" s="26"/>
      <c r="F77" s="26"/>
      <c r="G77" s="26">
        <v>0</v>
      </c>
      <c r="H77" s="26">
        <v>0</v>
      </c>
      <c r="I77" s="78"/>
      <c r="J77" s="81"/>
    </row>
    <row r="78" spans="1:10" ht="15.75" x14ac:dyDescent="0.25">
      <c r="A78" s="75"/>
      <c r="B78" s="25" t="s">
        <v>55</v>
      </c>
      <c r="C78" s="52" t="s">
        <v>10</v>
      </c>
      <c r="D78" s="26"/>
      <c r="E78" s="26"/>
      <c r="F78" s="26"/>
      <c r="G78" s="26">
        <f>G76</f>
        <v>11960</v>
      </c>
      <c r="H78" s="26">
        <f>H76</f>
        <v>9900</v>
      </c>
      <c r="I78" s="78"/>
      <c r="J78" s="81"/>
    </row>
    <row r="79" spans="1:10" ht="15.75" hidden="1" x14ac:dyDescent="0.25">
      <c r="A79" s="75"/>
      <c r="B79" s="25" t="s">
        <v>54</v>
      </c>
      <c r="C79" s="52" t="s">
        <v>10</v>
      </c>
      <c r="D79" s="26"/>
      <c r="E79" s="26"/>
      <c r="F79" s="26">
        <v>0</v>
      </c>
      <c r="G79" s="26">
        <v>0</v>
      </c>
      <c r="H79" s="26">
        <v>0</v>
      </c>
      <c r="I79" s="78"/>
      <c r="J79" s="81"/>
    </row>
    <row r="80" spans="1:10" ht="15.75" hidden="1" x14ac:dyDescent="0.25">
      <c r="A80" s="76"/>
      <c r="B80" s="25" t="s">
        <v>53</v>
      </c>
      <c r="C80" s="52" t="s">
        <v>10</v>
      </c>
      <c r="D80" s="26"/>
      <c r="E80" s="26"/>
      <c r="F80" s="26">
        <v>0</v>
      </c>
      <c r="G80" s="26">
        <v>0</v>
      </c>
      <c r="H80" s="26">
        <v>0</v>
      </c>
      <c r="I80" s="79"/>
      <c r="J80" s="82"/>
    </row>
    <row r="81" spans="1:10" ht="17.25" customHeight="1" x14ac:dyDescent="0.25">
      <c r="A81" s="74" t="s">
        <v>132</v>
      </c>
      <c r="B81" s="24" t="s">
        <v>8</v>
      </c>
      <c r="C81" s="52" t="s">
        <v>9</v>
      </c>
      <c r="D81" s="66"/>
      <c r="E81" s="26">
        <v>71</v>
      </c>
      <c r="F81" s="26">
        <v>71</v>
      </c>
      <c r="G81" s="26">
        <v>100</v>
      </c>
      <c r="H81" s="26">
        <v>1</v>
      </c>
      <c r="I81" s="72" t="s">
        <v>108</v>
      </c>
      <c r="J81" s="73" t="s">
        <v>109</v>
      </c>
    </row>
    <row r="82" spans="1:10" ht="17.25" customHeight="1" x14ac:dyDescent="0.25">
      <c r="A82" s="75"/>
      <c r="B82" s="24" t="s">
        <v>94</v>
      </c>
      <c r="C82" s="52" t="s">
        <v>10</v>
      </c>
      <c r="D82" s="66"/>
      <c r="E82" s="50">
        <f>E83/E81</f>
        <v>2.8971830985915492</v>
      </c>
      <c r="F82" s="50">
        <f>F83/F81</f>
        <v>3.5211267605633805</v>
      </c>
      <c r="G82" s="26">
        <f>G83/G81</f>
        <v>35</v>
      </c>
      <c r="H82" s="26">
        <f>H83/H81</f>
        <v>3036.4</v>
      </c>
      <c r="I82" s="72"/>
      <c r="J82" s="73"/>
    </row>
    <row r="83" spans="1:10" ht="31.5" x14ac:dyDescent="0.25">
      <c r="A83" s="75"/>
      <c r="B83" s="25" t="s">
        <v>95</v>
      </c>
      <c r="C83" s="52" t="s">
        <v>10</v>
      </c>
      <c r="D83" s="66"/>
      <c r="E83" s="26">
        <v>205.7</v>
      </c>
      <c r="F83" s="26">
        <v>250</v>
      </c>
      <c r="G83" s="26">
        <v>3500</v>
      </c>
      <c r="H83" s="26">
        <f>1465.4-254+2000-175</f>
        <v>3036.4</v>
      </c>
      <c r="I83" s="72"/>
      <c r="J83" s="73"/>
    </row>
    <row r="84" spans="1:10" ht="15.75" hidden="1" x14ac:dyDescent="0.25">
      <c r="A84" s="75"/>
      <c r="B84" s="25" t="s">
        <v>96</v>
      </c>
      <c r="C84" s="52" t="s">
        <v>10</v>
      </c>
      <c r="D84" s="66"/>
      <c r="E84" s="26">
        <v>0</v>
      </c>
      <c r="F84" s="26">
        <v>0</v>
      </c>
      <c r="G84" s="26">
        <v>0</v>
      </c>
      <c r="H84" s="26"/>
      <c r="I84" s="72"/>
      <c r="J84" s="73"/>
    </row>
    <row r="85" spans="1:10" ht="30.75" customHeight="1" x14ac:dyDescent="0.25">
      <c r="A85" s="75"/>
      <c r="B85" s="25" t="s">
        <v>55</v>
      </c>
      <c r="C85" s="52" t="s">
        <v>10</v>
      </c>
      <c r="D85" s="66"/>
      <c r="E85" s="26">
        <f>E83</f>
        <v>205.7</v>
      </c>
      <c r="F85" s="26">
        <f>F83</f>
        <v>250</v>
      </c>
      <c r="G85" s="26">
        <f>G83</f>
        <v>3500</v>
      </c>
      <c r="H85" s="26">
        <f>H83</f>
        <v>3036.4</v>
      </c>
      <c r="I85" s="72"/>
      <c r="J85" s="73"/>
    </row>
    <row r="86" spans="1:10" ht="17.25" hidden="1" customHeight="1" x14ac:dyDescent="0.25">
      <c r="A86" s="75"/>
      <c r="B86" s="25" t="s">
        <v>54</v>
      </c>
      <c r="C86" s="52" t="s">
        <v>10</v>
      </c>
      <c r="D86" s="66"/>
      <c r="E86" s="26">
        <v>0</v>
      </c>
      <c r="F86" s="26">
        <v>0</v>
      </c>
      <c r="G86" s="26">
        <v>0</v>
      </c>
      <c r="H86" s="26"/>
      <c r="I86" s="53"/>
      <c r="J86" s="54"/>
    </row>
    <row r="87" spans="1:10" ht="21" hidden="1" customHeight="1" x14ac:dyDescent="0.25">
      <c r="A87" s="76"/>
      <c r="B87" s="25" t="s">
        <v>53</v>
      </c>
      <c r="C87" s="52" t="s">
        <v>10</v>
      </c>
      <c r="D87" s="66"/>
      <c r="E87" s="26">
        <v>0</v>
      </c>
      <c r="F87" s="26">
        <v>0</v>
      </c>
      <c r="G87" s="26">
        <v>0</v>
      </c>
      <c r="H87" s="26"/>
      <c r="I87" s="53"/>
      <c r="J87" s="54"/>
    </row>
    <row r="88" spans="1:10" ht="15.75" customHeight="1" x14ac:dyDescent="0.25">
      <c r="A88" s="74" t="s">
        <v>133</v>
      </c>
      <c r="B88" s="24" t="s">
        <v>8</v>
      </c>
      <c r="C88" s="52" t="s">
        <v>9</v>
      </c>
      <c r="D88" s="66"/>
      <c r="E88" s="26"/>
      <c r="F88" s="26"/>
      <c r="G88" s="26">
        <v>31</v>
      </c>
      <c r="H88" s="26">
        <v>1</v>
      </c>
      <c r="I88" s="72" t="s">
        <v>108</v>
      </c>
      <c r="J88" s="73" t="s">
        <v>109</v>
      </c>
    </row>
    <row r="89" spans="1:10" ht="31.5" x14ac:dyDescent="0.25">
      <c r="A89" s="75"/>
      <c r="B89" s="24" t="s">
        <v>94</v>
      </c>
      <c r="C89" s="52" t="s">
        <v>10</v>
      </c>
      <c r="D89" s="66"/>
      <c r="E89" s="26"/>
      <c r="F89" s="50"/>
      <c r="G89" s="50">
        <f>G90/G88</f>
        <v>62.470967741935482</v>
      </c>
      <c r="H89" s="26">
        <v>3000</v>
      </c>
      <c r="I89" s="72"/>
      <c r="J89" s="73"/>
    </row>
    <row r="90" spans="1:10" ht="31.5" x14ac:dyDescent="0.25">
      <c r="A90" s="75"/>
      <c r="B90" s="25" t="s">
        <v>95</v>
      </c>
      <c r="C90" s="52" t="s">
        <v>10</v>
      </c>
      <c r="D90" s="66"/>
      <c r="E90" s="26"/>
      <c r="F90" s="26"/>
      <c r="G90" s="26">
        <v>1936.6</v>
      </c>
      <c r="H90" s="26">
        <v>3000</v>
      </c>
      <c r="I90" s="72"/>
      <c r="J90" s="73"/>
    </row>
    <row r="91" spans="1:10" ht="15.75" hidden="1" x14ac:dyDescent="0.25">
      <c r="A91" s="75"/>
      <c r="B91" s="25" t="s">
        <v>96</v>
      </c>
      <c r="C91" s="52" t="s">
        <v>10</v>
      </c>
      <c r="D91" s="66"/>
      <c r="E91" s="26"/>
      <c r="F91" s="26"/>
      <c r="G91" s="26">
        <v>0</v>
      </c>
      <c r="H91" s="26"/>
      <c r="I91" s="72"/>
      <c r="J91" s="73"/>
    </row>
    <row r="92" spans="1:10" ht="20.25" customHeight="1" x14ac:dyDescent="0.25">
      <c r="A92" s="75"/>
      <c r="B92" s="25" t="s">
        <v>55</v>
      </c>
      <c r="C92" s="52" t="s">
        <v>10</v>
      </c>
      <c r="D92" s="66"/>
      <c r="E92" s="26"/>
      <c r="F92" s="26"/>
      <c r="G92" s="26">
        <f>G90</f>
        <v>1936.6</v>
      </c>
      <c r="H92" s="26">
        <f>H90</f>
        <v>3000</v>
      </c>
      <c r="I92" s="72"/>
      <c r="J92" s="73"/>
    </row>
    <row r="93" spans="1:10" ht="22.5" hidden="1" customHeight="1" x14ac:dyDescent="0.25">
      <c r="A93" s="75"/>
      <c r="B93" s="25" t="s">
        <v>54</v>
      </c>
      <c r="C93" s="52" t="s">
        <v>10</v>
      </c>
      <c r="D93" s="66"/>
      <c r="E93" s="26"/>
      <c r="F93" s="26">
        <v>0</v>
      </c>
      <c r="G93" s="26">
        <v>0</v>
      </c>
      <c r="H93" s="26"/>
      <c r="I93" s="53"/>
      <c r="J93" s="54"/>
    </row>
    <row r="94" spans="1:10" ht="24.75" hidden="1" customHeight="1" x14ac:dyDescent="0.25">
      <c r="A94" s="76"/>
      <c r="B94" s="25" t="s">
        <v>53</v>
      </c>
      <c r="C94" s="52" t="s">
        <v>10</v>
      </c>
      <c r="D94" s="66"/>
      <c r="E94" s="26"/>
      <c r="F94" s="26">
        <v>0</v>
      </c>
      <c r="G94" s="26">
        <v>0</v>
      </c>
      <c r="H94" s="26"/>
      <c r="I94" s="53"/>
      <c r="J94" s="54"/>
    </row>
    <row r="95" spans="1:10" ht="18" customHeight="1" x14ac:dyDescent="0.25">
      <c r="A95" s="93" t="s">
        <v>135</v>
      </c>
      <c r="B95" s="24" t="s">
        <v>8</v>
      </c>
      <c r="C95" s="52" t="s">
        <v>9</v>
      </c>
      <c r="D95" s="66">
        <v>1</v>
      </c>
      <c r="E95" s="26"/>
      <c r="F95" s="51"/>
      <c r="G95" s="26"/>
      <c r="H95" s="26"/>
      <c r="I95" s="72" t="s">
        <v>29</v>
      </c>
      <c r="J95" s="86" t="s">
        <v>52</v>
      </c>
    </row>
    <row r="96" spans="1:10" ht="21" customHeight="1" x14ac:dyDescent="0.25">
      <c r="A96" s="93"/>
      <c r="B96" s="24" t="s">
        <v>94</v>
      </c>
      <c r="C96" s="52" t="s">
        <v>10</v>
      </c>
      <c r="D96" s="66">
        <v>439</v>
      </c>
      <c r="E96" s="26"/>
      <c r="F96" s="51"/>
      <c r="G96" s="26"/>
      <c r="H96" s="26"/>
      <c r="I96" s="72"/>
      <c r="J96" s="87"/>
    </row>
    <row r="97" spans="1:10" ht="35.25" customHeight="1" x14ac:dyDescent="0.25">
      <c r="A97" s="93"/>
      <c r="B97" s="25" t="s">
        <v>95</v>
      </c>
      <c r="C97" s="52" t="s">
        <v>10</v>
      </c>
      <c r="D97" s="66">
        <v>439</v>
      </c>
      <c r="E97" s="26"/>
      <c r="F97" s="51"/>
      <c r="G97" s="26"/>
      <c r="H97" s="26"/>
      <c r="I97" s="72"/>
      <c r="J97" s="87"/>
    </row>
    <row r="98" spans="1:10" ht="24.75" hidden="1" customHeight="1" x14ac:dyDescent="0.25">
      <c r="A98" s="93"/>
      <c r="B98" s="25" t="s">
        <v>96</v>
      </c>
      <c r="C98" s="52" t="s">
        <v>10</v>
      </c>
      <c r="D98" s="66"/>
      <c r="E98" s="26"/>
      <c r="F98" s="51"/>
      <c r="G98" s="26"/>
      <c r="H98" s="26"/>
      <c r="I98" s="72"/>
      <c r="J98" s="87"/>
    </row>
    <row r="99" spans="1:10" ht="18" customHeight="1" x14ac:dyDescent="0.25">
      <c r="A99" s="93"/>
      <c r="B99" s="25" t="s">
        <v>55</v>
      </c>
      <c r="C99" s="52" t="s">
        <v>10</v>
      </c>
      <c r="D99" s="66">
        <v>439</v>
      </c>
      <c r="E99" s="26"/>
      <c r="F99" s="51"/>
      <c r="G99" s="26"/>
      <c r="H99" s="26"/>
      <c r="I99" s="72"/>
      <c r="J99" s="88"/>
    </row>
    <row r="100" spans="1:10" ht="24.75" hidden="1" customHeight="1" x14ac:dyDescent="0.25">
      <c r="A100" s="93"/>
      <c r="B100" s="25" t="s">
        <v>54</v>
      </c>
      <c r="C100" s="52" t="s">
        <v>10</v>
      </c>
      <c r="D100" s="66"/>
      <c r="E100" s="26"/>
      <c r="F100" s="26">
        <v>0</v>
      </c>
      <c r="G100" s="26">
        <v>0</v>
      </c>
      <c r="H100" s="26"/>
      <c r="I100" s="53"/>
      <c r="J100" s="54"/>
    </row>
    <row r="101" spans="1:10" ht="24.75" hidden="1" customHeight="1" x14ac:dyDescent="0.25">
      <c r="A101" s="93"/>
      <c r="B101" s="25" t="s">
        <v>53</v>
      </c>
      <c r="C101" s="52" t="s">
        <v>10</v>
      </c>
      <c r="D101" s="66"/>
      <c r="E101" s="26"/>
      <c r="F101" s="26">
        <v>0</v>
      </c>
      <c r="G101" s="26">
        <v>0</v>
      </c>
      <c r="H101" s="26"/>
      <c r="I101" s="53"/>
      <c r="J101" s="54"/>
    </row>
    <row r="102" spans="1:10" ht="20.45" customHeight="1" x14ac:dyDescent="0.25">
      <c r="A102" s="74" t="s">
        <v>146</v>
      </c>
      <c r="B102" s="24" t="s">
        <v>8</v>
      </c>
      <c r="C102" s="52" t="s">
        <v>9</v>
      </c>
      <c r="D102" s="66"/>
      <c r="E102" s="26"/>
      <c r="F102" s="26"/>
      <c r="G102" s="26">
        <v>1</v>
      </c>
      <c r="H102" s="26"/>
      <c r="I102" s="77" t="s">
        <v>144</v>
      </c>
      <c r="J102" s="86" t="s">
        <v>145</v>
      </c>
    </row>
    <row r="103" spans="1:10" ht="20.45" customHeight="1" x14ac:dyDescent="0.25">
      <c r="A103" s="75"/>
      <c r="B103" s="24" t="s">
        <v>94</v>
      </c>
      <c r="C103" s="52" t="s">
        <v>10</v>
      </c>
      <c r="D103" s="66"/>
      <c r="E103" s="26"/>
      <c r="F103" s="26"/>
      <c r="G103" s="26">
        <v>2000</v>
      </c>
      <c r="H103" s="26"/>
      <c r="I103" s="78"/>
      <c r="J103" s="87"/>
    </row>
    <row r="104" spans="1:10" ht="20.45" customHeight="1" x14ac:dyDescent="0.25">
      <c r="A104" s="75"/>
      <c r="B104" s="25" t="s">
        <v>95</v>
      </c>
      <c r="C104" s="52" t="s">
        <v>10</v>
      </c>
      <c r="D104" s="66"/>
      <c r="E104" s="26"/>
      <c r="F104" s="26"/>
      <c r="G104" s="26">
        <v>2000</v>
      </c>
      <c r="H104" s="26"/>
      <c r="I104" s="78"/>
      <c r="J104" s="87"/>
    </row>
    <row r="105" spans="1:10" ht="15" customHeight="1" x14ac:dyDescent="0.25">
      <c r="A105" s="76"/>
      <c r="B105" s="25" t="s">
        <v>55</v>
      </c>
      <c r="C105" s="52" t="s">
        <v>10</v>
      </c>
      <c r="D105" s="66"/>
      <c r="E105" s="26"/>
      <c r="F105" s="26"/>
      <c r="G105" s="26">
        <f>G103</f>
        <v>2000</v>
      </c>
      <c r="H105" s="26"/>
      <c r="I105" s="79"/>
      <c r="J105" s="88"/>
    </row>
    <row r="106" spans="1:10" ht="31.5" customHeight="1" x14ac:dyDescent="0.25">
      <c r="A106" s="100" t="s">
        <v>98</v>
      </c>
      <c r="B106" s="101"/>
      <c r="C106" s="52" t="s">
        <v>10</v>
      </c>
      <c r="D106" s="26">
        <f>D29+D97</f>
        <v>3926.7</v>
      </c>
      <c r="E106" s="26">
        <f>E36+E83</f>
        <v>893.8</v>
      </c>
      <c r="F106" s="26">
        <f>F62+F83+F90+F104</f>
        <v>250</v>
      </c>
      <c r="G106" s="26">
        <f>G48+G55+G62+G69+G76+G83+G90</f>
        <v>20396.599999999999</v>
      </c>
      <c r="H106" s="26">
        <f>H22+H55+H62+H69+H76+H83</f>
        <v>53046.400000000001</v>
      </c>
      <c r="I106" s="53"/>
      <c r="J106" s="40"/>
    </row>
    <row r="107" spans="1:10" ht="15.75" x14ac:dyDescent="0.25">
      <c r="A107" s="97" t="s">
        <v>96</v>
      </c>
      <c r="B107" s="98"/>
      <c r="C107" s="52" t="s">
        <v>10</v>
      </c>
      <c r="D107" s="26">
        <v>0</v>
      </c>
      <c r="E107" s="26">
        <v>0</v>
      </c>
      <c r="F107" s="26">
        <v>0</v>
      </c>
      <c r="G107" s="26">
        <v>0</v>
      </c>
      <c r="H107" s="26">
        <v>0</v>
      </c>
      <c r="I107" s="53"/>
      <c r="J107" s="40"/>
    </row>
    <row r="108" spans="1:10" ht="15.75" x14ac:dyDescent="0.25">
      <c r="A108" s="97" t="s">
        <v>55</v>
      </c>
      <c r="B108" s="98"/>
      <c r="C108" s="52" t="s">
        <v>10</v>
      </c>
      <c r="D108" s="26">
        <f>D31+D99</f>
        <v>3926.7</v>
      </c>
      <c r="E108" s="26">
        <f>E38+E85</f>
        <v>893.8</v>
      </c>
      <c r="F108" s="26">
        <f>F64+F85+F92+F105</f>
        <v>250</v>
      </c>
      <c r="G108" s="26">
        <f>G50+G57+G64+G71+G78+G85+G92</f>
        <v>20396.599999999999</v>
      </c>
      <c r="H108" s="26">
        <f>H24+H57+H64+H71+H78+H85</f>
        <v>23203.565000000002</v>
      </c>
      <c r="I108" s="53"/>
      <c r="J108" s="40"/>
    </row>
    <row r="109" spans="1:10" ht="15.75" x14ac:dyDescent="0.25">
      <c r="A109" s="97" t="s">
        <v>54</v>
      </c>
      <c r="B109" s="98"/>
      <c r="C109" s="52" t="s">
        <v>10</v>
      </c>
      <c r="D109" s="26">
        <v>0</v>
      </c>
      <c r="E109" s="26">
        <v>0</v>
      </c>
      <c r="F109" s="26">
        <f>F44</f>
        <v>0</v>
      </c>
      <c r="G109" s="26">
        <f>G58</f>
        <v>0</v>
      </c>
      <c r="H109" s="26">
        <f>H25+H58</f>
        <v>28087.18</v>
      </c>
      <c r="I109" s="53"/>
      <c r="J109" s="40"/>
    </row>
    <row r="110" spans="1:10" ht="15.75" x14ac:dyDescent="0.25">
      <c r="A110" s="97" t="s">
        <v>53</v>
      </c>
      <c r="B110" s="98"/>
      <c r="C110" s="52" t="s">
        <v>10</v>
      </c>
      <c r="D110" s="26">
        <v>0</v>
      </c>
      <c r="E110" s="26">
        <v>0</v>
      </c>
      <c r="F110" s="26">
        <f>F45</f>
        <v>0</v>
      </c>
      <c r="G110" s="26">
        <f>G59</f>
        <v>0</v>
      </c>
      <c r="H110" s="26">
        <f>H26+H59</f>
        <v>1755.4549999999999</v>
      </c>
      <c r="I110" s="53"/>
      <c r="J110" s="40"/>
    </row>
    <row r="111" spans="1:10" ht="15.75" x14ac:dyDescent="0.25">
      <c r="A111" s="94" t="s">
        <v>21</v>
      </c>
      <c r="B111" s="95"/>
      <c r="C111" s="95"/>
      <c r="D111" s="95"/>
      <c r="E111" s="95"/>
      <c r="F111" s="95"/>
      <c r="G111" s="95"/>
      <c r="H111" s="95"/>
      <c r="I111" s="95"/>
      <c r="J111" s="96"/>
    </row>
    <row r="112" spans="1:10" ht="15.75" customHeight="1" x14ac:dyDescent="0.25">
      <c r="A112" s="74" t="s">
        <v>22</v>
      </c>
      <c r="B112" s="24" t="s">
        <v>8</v>
      </c>
      <c r="C112" s="52" t="s">
        <v>9</v>
      </c>
      <c r="D112" s="26"/>
      <c r="E112" s="26"/>
      <c r="F112" s="26"/>
      <c r="G112" s="26">
        <v>1</v>
      </c>
      <c r="H112" s="26">
        <v>1</v>
      </c>
      <c r="I112" s="77" t="s">
        <v>30</v>
      </c>
      <c r="J112" s="80" t="s">
        <v>42</v>
      </c>
    </row>
    <row r="113" spans="1:10" ht="21.75" customHeight="1" x14ac:dyDescent="0.25">
      <c r="A113" s="75"/>
      <c r="B113" s="24" t="s">
        <v>94</v>
      </c>
      <c r="C113" s="52" t="s">
        <v>10</v>
      </c>
      <c r="D113" s="26"/>
      <c r="E113" s="26"/>
      <c r="F113" s="26"/>
      <c r="G113" s="26">
        <f>G114</f>
        <v>1000</v>
      </c>
      <c r="H113" s="26">
        <f>H114</f>
        <v>2000</v>
      </c>
      <c r="I113" s="78"/>
      <c r="J113" s="81"/>
    </row>
    <row r="114" spans="1:10" ht="31.5" x14ac:dyDescent="0.25">
      <c r="A114" s="75"/>
      <c r="B114" s="25" t="s">
        <v>95</v>
      </c>
      <c r="C114" s="52" t="s">
        <v>10</v>
      </c>
      <c r="D114" s="26"/>
      <c r="E114" s="26"/>
      <c r="F114" s="26"/>
      <c r="G114" s="26">
        <v>1000</v>
      </c>
      <c r="H114" s="26">
        <f>1000+1000</f>
        <v>2000</v>
      </c>
      <c r="I114" s="78"/>
      <c r="J114" s="81"/>
    </row>
    <row r="115" spans="1:10" ht="15.75" hidden="1" x14ac:dyDescent="0.25">
      <c r="A115" s="75"/>
      <c r="B115" s="25" t="s">
        <v>96</v>
      </c>
      <c r="C115" s="52" t="s">
        <v>10</v>
      </c>
      <c r="D115" s="26"/>
      <c r="E115" s="26"/>
      <c r="F115" s="26"/>
      <c r="G115" s="26">
        <v>0</v>
      </c>
      <c r="H115" s="26">
        <v>0</v>
      </c>
      <c r="I115" s="78"/>
      <c r="J115" s="81"/>
    </row>
    <row r="116" spans="1:10" ht="15.75" x14ac:dyDescent="0.25">
      <c r="A116" s="75"/>
      <c r="B116" s="25" t="s">
        <v>55</v>
      </c>
      <c r="C116" s="52" t="s">
        <v>10</v>
      </c>
      <c r="D116" s="26"/>
      <c r="E116" s="26"/>
      <c r="F116" s="26"/>
      <c r="G116" s="26">
        <f>G114</f>
        <v>1000</v>
      </c>
      <c r="H116" s="26">
        <f>H114</f>
        <v>2000</v>
      </c>
      <c r="I116" s="78"/>
      <c r="J116" s="81"/>
    </row>
    <row r="117" spans="1:10" ht="15.75" hidden="1" x14ac:dyDescent="0.25">
      <c r="A117" s="75"/>
      <c r="B117" s="25" t="s">
        <v>54</v>
      </c>
      <c r="C117" s="52" t="s">
        <v>10</v>
      </c>
      <c r="D117" s="26"/>
      <c r="E117" s="26"/>
      <c r="F117" s="26">
        <v>0</v>
      </c>
      <c r="G117" s="26">
        <v>0</v>
      </c>
      <c r="H117" s="26">
        <v>0</v>
      </c>
      <c r="I117" s="78"/>
      <c r="J117" s="81"/>
    </row>
    <row r="118" spans="1:10" ht="15.75" hidden="1" x14ac:dyDescent="0.25">
      <c r="A118" s="76"/>
      <c r="B118" s="25" t="s">
        <v>53</v>
      </c>
      <c r="C118" s="52" t="s">
        <v>10</v>
      </c>
      <c r="D118" s="26"/>
      <c r="E118" s="26"/>
      <c r="F118" s="26">
        <v>0</v>
      </c>
      <c r="G118" s="26">
        <v>0</v>
      </c>
      <c r="H118" s="26">
        <v>0</v>
      </c>
      <c r="I118" s="79"/>
      <c r="J118" s="82"/>
    </row>
    <row r="119" spans="1:10" ht="20.25" customHeight="1" x14ac:dyDescent="0.25">
      <c r="A119" s="93" t="s">
        <v>23</v>
      </c>
      <c r="B119" s="24" t="s">
        <v>8</v>
      </c>
      <c r="C119" s="52" t="s">
        <v>9</v>
      </c>
      <c r="D119" s="26"/>
      <c r="E119" s="26"/>
      <c r="F119" s="26"/>
      <c r="G119" s="26">
        <v>99</v>
      </c>
      <c r="H119" s="26">
        <v>186</v>
      </c>
      <c r="I119" s="72" t="s">
        <v>31</v>
      </c>
      <c r="J119" s="73" t="s">
        <v>43</v>
      </c>
    </row>
    <row r="120" spans="1:10" ht="20.25" customHeight="1" x14ac:dyDescent="0.25">
      <c r="A120" s="93"/>
      <c r="B120" s="24" t="s">
        <v>94</v>
      </c>
      <c r="C120" s="52" t="s">
        <v>10</v>
      </c>
      <c r="D120" s="26"/>
      <c r="E120" s="50"/>
      <c r="F120" s="50"/>
      <c r="G120" s="50">
        <v>92.37</v>
      </c>
      <c r="H120" s="50">
        <f>H121/H119</f>
        <v>78.109677419354838</v>
      </c>
      <c r="I120" s="72"/>
      <c r="J120" s="73"/>
    </row>
    <row r="121" spans="1:10" ht="31.5" customHeight="1" x14ac:dyDescent="0.25">
      <c r="A121" s="93"/>
      <c r="B121" s="25" t="s">
        <v>95</v>
      </c>
      <c r="C121" s="52" t="s">
        <v>10</v>
      </c>
      <c r="D121" s="26"/>
      <c r="E121" s="26"/>
      <c r="F121" s="26"/>
      <c r="G121" s="26">
        <f>G123+G124+G125</f>
        <v>9144.6</v>
      </c>
      <c r="H121" s="26">
        <v>14528.4</v>
      </c>
      <c r="I121" s="72"/>
      <c r="J121" s="73"/>
    </row>
    <row r="122" spans="1:10" ht="23.25" hidden="1" customHeight="1" x14ac:dyDescent="0.25">
      <c r="A122" s="93"/>
      <c r="B122" s="25" t="s">
        <v>96</v>
      </c>
      <c r="C122" s="52" t="s">
        <v>10</v>
      </c>
      <c r="D122" s="26"/>
      <c r="E122" s="26"/>
      <c r="F122" s="26"/>
      <c r="G122" s="26">
        <v>0</v>
      </c>
      <c r="H122" s="26">
        <v>0</v>
      </c>
      <c r="I122" s="72"/>
      <c r="J122" s="73"/>
    </row>
    <row r="123" spans="1:10" ht="18.75" hidden="1" customHeight="1" x14ac:dyDescent="0.25">
      <c r="A123" s="93"/>
      <c r="B123" s="24" t="s">
        <v>54</v>
      </c>
      <c r="C123" s="52" t="s">
        <v>10</v>
      </c>
      <c r="D123" s="26"/>
      <c r="E123" s="41"/>
      <c r="F123" s="41"/>
      <c r="G123" s="26">
        <v>0</v>
      </c>
      <c r="H123" s="41">
        <v>0</v>
      </c>
      <c r="I123" s="72"/>
      <c r="J123" s="73"/>
    </row>
    <row r="124" spans="1:10" ht="15.75" x14ac:dyDescent="0.25">
      <c r="A124" s="93"/>
      <c r="B124" s="25" t="s">
        <v>55</v>
      </c>
      <c r="C124" s="52" t="s">
        <v>10</v>
      </c>
      <c r="D124" s="26"/>
      <c r="E124" s="41"/>
      <c r="F124" s="41"/>
      <c r="G124" s="26">
        <v>4572.3</v>
      </c>
      <c r="H124" s="41">
        <f>H121/2</f>
        <v>7264.2</v>
      </c>
      <c r="I124" s="72"/>
      <c r="J124" s="73"/>
    </row>
    <row r="125" spans="1:10" ht="15.75" x14ac:dyDescent="0.25">
      <c r="A125" s="93"/>
      <c r="B125" s="25" t="s">
        <v>53</v>
      </c>
      <c r="C125" s="52" t="s">
        <v>10</v>
      </c>
      <c r="D125" s="26"/>
      <c r="E125" s="41"/>
      <c r="F125" s="41"/>
      <c r="G125" s="26">
        <v>4572.3</v>
      </c>
      <c r="H125" s="41">
        <f>H124</f>
        <v>7264.2</v>
      </c>
      <c r="I125" s="72"/>
      <c r="J125" s="73"/>
    </row>
    <row r="126" spans="1:10" ht="15.75" x14ac:dyDescent="0.25">
      <c r="A126" s="93" t="s">
        <v>24</v>
      </c>
      <c r="B126" s="24" t="s">
        <v>8</v>
      </c>
      <c r="C126" s="52" t="s">
        <v>9</v>
      </c>
      <c r="D126" s="26"/>
      <c r="E126" s="42"/>
      <c r="F126" s="42"/>
      <c r="G126" s="26">
        <v>1</v>
      </c>
      <c r="H126" s="26">
        <v>1</v>
      </c>
      <c r="I126" s="72" t="s">
        <v>30</v>
      </c>
      <c r="J126" s="99"/>
    </row>
    <row r="127" spans="1:10" ht="22.5" customHeight="1" x14ac:dyDescent="0.25">
      <c r="A127" s="93"/>
      <c r="B127" s="24" t="s">
        <v>94</v>
      </c>
      <c r="C127" s="52" t="s">
        <v>10</v>
      </c>
      <c r="D127" s="26"/>
      <c r="E127" s="42"/>
      <c r="F127" s="42"/>
      <c r="G127" s="26">
        <v>10000</v>
      </c>
      <c r="H127" s="26">
        <f>10000+10000</f>
        <v>20000</v>
      </c>
      <c r="I127" s="72"/>
      <c r="J127" s="99"/>
    </row>
    <row r="128" spans="1:10" ht="31.5" x14ac:dyDescent="0.25">
      <c r="A128" s="93"/>
      <c r="B128" s="25" t="s">
        <v>95</v>
      </c>
      <c r="C128" s="52" t="s">
        <v>10</v>
      </c>
      <c r="D128" s="26"/>
      <c r="E128" s="26"/>
      <c r="F128" s="26"/>
      <c r="G128" s="26">
        <v>10000</v>
      </c>
      <c r="H128" s="26">
        <f>10000+10000</f>
        <v>20000</v>
      </c>
      <c r="I128" s="72"/>
      <c r="J128" s="99"/>
    </row>
    <row r="129" spans="1:12" ht="15.75" hidden="1" x14ac:dyDescent="0.25">
      <c r="A129" s="93"/>
      <c r="B129" s="25" t="s">
        <v>96</v>
      </c>
      <c r="C129" s="52" t="s">
        <v>10</v>
      </c>
      <c r="D129" s="26"/>
      <c r="E129" s="26"/>
      <c r="F129" s="26"/>
      <c r="G129" s="26">
        <v>0</v>
      </c>
      <c r="H129" s="26">
        <v>0</v>
      </c>
      <c r="I129" s="72"/>
      <c r="J129" s="99"/>
    </row>
    <row r="130" spans="1:12" ht="15.75" x14ac:dyDescent="0.25">
      <c r="A130" s="93"/>
      <c r="B130" s="24" t="s">
        <v>54</v>
      </c>
      <c r="C130" s="52" t="s">
        <v>10</v>
      </c>
      <c r="D130" s="26"/>
      <c r="E130" s="26"/>
      <c r="F130" s="26"/>
      <c r="G130" s="26">
        <v>2000</v>
      </c>
      <c r="H130" s="26">
        <f>2000+2000</f>
        <v>4000</v>
      </c>
      <c r="I130" s="72"/>
      <c r="J130" s="99"/>
    </row>
    <row r="131" spans="1:12" ht="15.75" hidden="1" x14ac:dyDescent="0.25">
      <c r="A131" s="93"/>
      <c r="B131" s="25" t="s">
        <v>55</v>
      </c>
      <c r="C131" s="52" t="s">
        <v>10</v>
      </c>
      <c r="D131" s="26"/>
      <c r="E131" s="26"/>
      <c r="F131" s="26"/>
      <c r="G131" s="26">
        <v>0</v>
      </c>
      <c r="H131" s="26">
        <v>0</v>
      </c>
      <c r="I131" s="72"/>
      <c r="J131" s="99"/>
    </row>
    <row r="132" spans="1:12" ht="16.5" customHeight="1" x14ac:dyDescent="0.25">
      <c r="A132" s="93"/>
      <c r="B132" s="25" t="s">
        <v>53</v>
      </c>
      <c r="C132" s="52" t="s">
        <v>10</v>
      </c>
      <c r="D132" s="43"/>
      <c r="E132" s="43"/>
      <c r="F132" s="44"/>
      <c r="G132" s="44">
        <v>8000</v>
      </c>
      <c r="H132" s="44">
        <f>8000+8000</f>
        <v>16000</v>
      </c>
      <c r="I132" s="72"/>
      <c r="J132" s="99"/>
    </row>
    <row r="133" spans="1:12" ht="15.75" x14ac:dyDescent="0.25">
      <c r="A133" s="93" t="s">
        <v>25</v>
      </c>
      <c r="B133" s="24" t="s">
        <v>8</v>
      </c>
      <c r="C133" s="52" t="s">
        <v>9</v>
      </c>
      <c r="D133" s="26"/>
      <c r="E133" s="26"/>
      <c r="F133" s="26"/>
      <c r="G133" s="26">
        <v>10</v>
      </c>
      <c r="H133" s="26">
        <v>7</v>
      </c>
      <c r="I133" s="72" t="s">
        <v>31</v>
      </c>
      <c r="J133" s="86" t="s">
        <v>44</v>
      </c>
    </row>
    <row r="134" spans="1:12" ht="22.5" customHeight="1" x14ac:dyDescent="0.25">
      <c r="A134" s="93"/>
      <c r="B134" s="24" t="s">
        <v>94</v>
      </c>
      <c r="C134" s="52" t="s">
        <v>10</v>
      </c>
      <c r="D134" s="26"/>
      <c r="E134" s="26"/>
      <c r="F134" s="26"/>
      <c r="G134" s="26">
        <f>G135/G133</f>
        <v>700</v>
      </c>
      <c r="H134" s="26">
        <f>H135/H133</f>
        <v>714.30000000000007</v>
      </c>
      <c r="I134" s="72"/>
      <c r="J134" s="87"/>
    </row>
    <row r="135" spans="1:12" ht="31.5" x14ac:dyDescent="0.25">
      <c r="A135" s="93"/>
      <c r="B135" s="25" t="s">
        <v>95</v>
      </c>
      <c r="C135" s="52" t="s">
        <v>10</v>
      </c>
      <c r="D135" s="26"/>
      <c r="E135" s="26"/>
      <c r="F135" s="26"/>
      <c r="G135" s="26">
        <v>7000</v>
      </c>
      <c r="H135" s="26">
        <v>5000.1000000000004</v>
      </c>
      <c r="I135" s="72"/>
      <c r="J135" s="87"/>
    </row>
    <row r="136" spans="1:12" ht="15.75" hidden="1" x14ac:dyDescent="0.25">
      <c r="A136" s="93"/>
      <c r="B136" s="25" t="s">
        <v>96</v>
      </c>
      <c r="C136" s="52" t="s">
        <v>10</v>
      </c>
      <c r="D136" s="26"/>
      <c r="E136" s="26"/>
      <c r="F136" s="26"/>
      <c r="G136" s="26">
        <v>0</v>
      </c>
      <c r="H136" s="26">
        <v>0</v>
      </c>
      <c r="I136" s="72"/>
      <c r="J136" s="87"/>
    </row>
    <row r="137" spans="1:12" ht="15.75" x14ac:dyDescent="0.25">
      <c r="A137" s="93"/>
      <c r="B137" s="24" t="s">
        <v>54</v>
      </c>
      <c r="C137" s="52" t="s">
        <v>10</v>
      </c>
      <c r="D137" s="26"/>
      <c r="E137" s="26"/>
      <c r="F137" s="26"/>
      <c r="G137" s="26">
        <v>1000</v>
      </c>
      <c r="H137" s="26">
        <v>1000</v>
      </c>
      <c r="I137" s="72"/>
      <c r="J137" s="87"/>
    </row>
    <row r="138" spans="1:12" ht="15.75" hidden="1" x14ac:dyDescent="0.25">
      <c r="A138" s="93"/>
      <c r="B138" s="25" t="s">
        <v>55</v>
      </c>
      <c r="C138" s="52" t="s">
        <v>10</v>
      </c>
      <c r="D138" s="26"/>
      <c r="E138" s="26"/>
      <c r="F138" s="26"/>
      <c r="G138" s="26">
        <v>0</v>
      </c>
      <c r="H138" s="26">
        <v>0</v>
      </c>
      <c r="I138" s="72"/>
      <c r="J138" s="87"/>
    </row>
    <row r="139" spans="1:12" ht="15.75" x14ac:dyDescent="0.25">
      <c r="A139" s="93"/>
      <c r="B139" s="25" t="s">
        <v>53</v>
      </c>
      <c r="C139" s="52" t="s">
        <v>10</v>
      </c>
      <c r="D139" s="43"/>
      <c r="E139" s="43"/>
      <c r="F139" s="44"/>
      <c r="G139" s="44">
        <v>6000</v>
      </c>
      <c r="H139" s="44">
        <v>4000.1</v>
      </c>
      <c r="I139" s="72"/>
      <c r="J139" s="88"/>
    </row>
    <row r="140" spans="1:12" ht="33.75" customHeight="1" x14ac:dyDescent="0.25">
      <c r="A140" s="100" t="s">
        <v>99</v>
      </c>
      <c r="B140" s="101"/>
      <c r="C140" s="52" t="s">
        <v>10</v>
      </c>
      <c r="D140" s="45"/>
      <c r="E140" s="45">
        <f>E121</f>
        <v>0</v>
      </c>
      <c r="F140" s="44">
        <f>F114+F121+F128+F135</f>
        <v>0</v>
      </c>
      <c r="G140" s="44">
        <f>G114+G121+G128+G135</f>
        <v>27144.6</v>
      </c>
      <c r="H140" s="44">
        <f>H114+H121+H128+H135</f>
        <v>41528.5</v>
      </c>
      <c r="I140" s="53"/>
      <c r="J140" s="60"/>
    </row>
    <row r="141" spans="1:12" ht="15.75" hidden="1" x14ac:dyDescent="0.25">
      <c r="A141" s="97" t="s">
        <v>96</v>
      </c>
      <c r="B141" s="98"/>
      <c r="C141" s="52" t="s">
        <v>10</v>
      </c>
      <c r="D141" s="45"/>
      <c r="E141" s="45">
        <v>0</v>
      </c>
      <c r="F141" s="44">
        <v>0</v>
      </c>
      <c r="G141" s="44">
        <v>0</v>
      </c>
      <c r="H141" s="26">
        <v>0</v>
      </c>
      <c r="I141" s="53"/>
      <c r="J141" s="60"/>
    </row>
    <row r="142" spans="1:12" ht="18" customHeight="1" x14ac:dyDescent="0.25">
      <c r="A142" s="97" t="s">
        <v>55</v>
      </c>
      <c r="B142" s="98"/>
      <c r="C142" s="52" t="s">
        <v>10</v>
      </c>
      <c r="D142" s="45"/>
      <c r="E142" s="45">
        <f>E124</f>
        <v>0</v>
      </c>
      <c r="F142" s="44">
        <f>F116+F124</f>
        <v>0</v>
      </c>
      <c r="G142" s="44">
        <f>G116+G124</f>
        <v>5572.3</v>
      </c>
      <c r="H142" s="44">
        <f>H116+H124</f>
        <v>9264.2000000000007</v>
      </c>
      <c r="I142" s="53"/>
      <c r="J142" s="60"/>
      <c r="K142" s="33"/>
      <c r="L142" s="33"/>
    </row>
    <row r="143" spans="1:12" ht="15.75" x14ac:dyDescent="0.25">
      <c r="A143" s="97" t="s">
        <v>54</v>
      </c>
      <c r="B143" s="98"/>
      <c r="C143" s="52" t="s">
        <v>10</v>
      </c>
      <c r="D143" s="45"/>
      <c r="E143" s="45">
        <v>0</v>
      </c>
      <c r="F143" s="44">
        <f>F130+F137</f>
        <v>0</v>
      </c>
      <c r="G143" s="44">
        <f>G130+G137</f>
        <v>3000</v>
      </c>
      <c r="H143" s="44">
        <f>H130+H137</f>
        <v>5000</v>
      </c>
      <c r="I143" s="53"/>
      <c r="J143" s="60"/>
    </row>
    <row r="144" spans="1:12" ht="15.75" x14ac:dyDescent="0.25">
      <c r="A144" s="97" t="s">
        <v>53</v>
      </c>
      <c r="B144" s="98"/>
      <c r="C144" s="52" t="s">
        <v>10</v>
      </c>
      <c r="D144" s="45"/>
      <c r="E144" s="45">
        <f>E125</f>
        <v>0</v>
      </c>
      <c r="F144" s="44">
        <f>F125+F132+F139</f>
        <v>0</v>
      </c>
      <c r="G144" s="44">
        <f>G125+G132+G139</f>
        <v>18572.3</v>
      </c>
      <c r="H144" s="44">
        <f>H125+H132+H139</f>
        <v>27264.3</v>
      </c>
      <c r="I144" s="53"/>
      <c r="J144" s="60"/>
      <c r="K144" s="33"/>
      <c r="L144" s="33"/>
    </row>
    <row r="145" spans="1:10" ht="15.75" x14ac:dyDescent="0.25">
      <c r="A145" s="106" t="s">
        <v>26</v>
      </c>
      <c r="B145" s="106"/>
      <c r="C145" s="106"/>
      <c r="D145" s="106"/>
      <c r="E145" s="106"/>
      <c r="F145" s="106"/>
      <c r="G145" s="106"/>
      <c r="H145" s="106"/>
      <c r="I145" s="106"/>
      <c r="J145" s="106"/>
    </row>
    <row r="146" spans="1:10" ht="22.5" customHeight="1" x14ac:dyDescent="0.25">
      <c r="A146" s="74" t="s">
        <v>27</v>
      </c>
      <c r="B146" s="24" t="s">
        <v>8</v>
      </c>
      <c r="C146" s="52" t="s">
        <v>9</v>
      </c>
      <c r="D146" s="26"/>
      <c r="E146" s="26"/>
      <c r="F146" s="26"/>
      <c r="G146" s="26">
        <v>2</v>
      </c>
      <c r="H146" s="26">
        <v>2</v>
      </c>
      <c r="I146" s="72" t="s">
        <v>32</v>
      </c>
      <c r="J146" s="73" t="s">
        <v>65</v>
      </c>
    </row>
    <row r="147" spans="1:10" ht="23.25" customHeight="1" x14ac:dyDescent="0.25">
      <c r="A147" s="75"/>
      <c r="B147" s="24" t="s">
        <v>94</v>
      </c>
      <c r="C147" s="52" t="s">
        <v>10</v>
      </c>
      <c r="D147" s="26"/>
      <c r="E147" s="26"/>
      <c r="F147" s="26"/>
      <c r="G147" s="26">
        <f>G148/G146</f>
        <v>500</v>
      </c>
      <c r="H147" s="26">
        <f>H148/H146</f>
        <v>1000</v>
      </c>
      <c r="I147" s="72"/>
      <c r="J147" s="73"/>
    </row>
    <row r="148" spans="1:10" ht="31.5" x14ac:dyDescent="0.25">
      <c r="A148" s="75"/>
      <c r="B148" s="25" t="s">
        <v>95</v>
      </c>
      <c r="C148" s="52" t="s">
        <v>10</v>
      </c>
      <c r="D148" s="26"/>
      <c r="E148" s="26"/>
      <c r="F148" s="26"/>
      <c r="G148" s="26">
        <v>1000</v>
      </c>
      <c r="H148" s="26">
        <f>1000+1000</f>
        <v>2000</v>
      </c>
      <c r="I148" s="72"/>
      <c r="J148" s="73"/>
    </row>
    <row r="149" spans="1:10" ht="15.75" hidden="1" x14ac:dyDescent="0.25">
      <c r="A149" s="75"/>
      <c r="B149" s="25" t="s">
        <v>96</v>
      </c>
      <c r="C149" s="52" t="s">
        <v>10</v>
      </c>
      <c r="D149" s="26"/>
      <c r="E149" s="26"/>
      <c r="F149" s="26"/>
      <c r="G149" s="26">
        <v>0</v>
      </c>
      <c r="H149" s="26">
        <v>0</v>
      </c>
      <c r="I149" s="72"/>
      <c r="J149" s="73"/>
    </row>
    <row r="150" spans="1:10" ht="15.75" x14ac:dyDescent="0.25">
      <c r="A150" s="75"/>
      <c r="B150" s="25" t="s">
        <v>55</v>
      </c>
      <c r="C150" s="52" t="s">
        <v>10</v>
      </c>
      <c r="D150" s="26"/>
      <c r="E150" s="26"/>
      <c r="F150" s="26"/>
      <c r="G150" s="26">
        <f>G148</f>
        <v>1000</v>
      </c>
      <c r="H150" s="26">
        <f>1000+1000</f>
        <v>2000</v>
      </c>
      <c r="I150" s="72"/>
      <c r="J150" s="73"/>
    </row>
    <row r="151" spans="1:10" ht="15.75" hidden="1" x14ac:dyDescent="0.25">
      <c r="A151" s="75"/>
      <c r="B151" s="25" t="s">
        <v>54</v>
      </c>
      <c r="C151" s="52" t="s">
        <v>10</v>
      </c>
      <c r="D151" s="26"/>
      <c r="E151" s="26"/>
      <c r="F151" s="26">
        <v>0</v>
      </c>
      <c r="G151" s="26">
        <v>0</v>
      </c>
      <c r="H151" s="26">
        <v>0</v>
      </c>
      <c r="I151" s="53"/>
      <c r="J151" s="58"/>
    </row>
    <row r="152" spans="1:10" ht="15.75" hidden="1" x14ac:dyDescent="0.25">
      <c r="A152" s="76"/>
      <c r="B152" s="25" t="s">
        <v>53</v>
      </c>
      <c r="C152" s="52" t="s">
        <v>10</v>
      </c>
      <c r="D152" s="26"/>
      <c r="E152" s="26"/>
      <c r="F152" s="26">
        <v>0</v>
      </c>
      <c r="G152" s="26">
        <v>0</v>
      </c>
      <c r="H152" s="26">
        <v>0</v>
      </c>
      <c r="I152" s="53"/>
      <c r="J152" s="58"/>
    </row>
    <row r="153" spans="1:10" ht="20.25" customHeight="1" x14ac:dyDescent="0.25">
      <c r="A153" s="74" t="s">
        <v>33</v>
      </c>
      <c r="B153" s="24" t="s">
        <v>8</v>
      </c>
      <c r="C153" s="52" t="s">
        <v>9</v>
      </c>
      <c r="D153" s="26">
        <v>1</v>
      </c>
      <c r="E153" s="26"/>
      <c r="F153" s="26"/>
      <c r="G153" s="26"/>
      <c r="H153" s="26"/>
      <c r="I153" s="72" t="s">
        <v>34</v>
      </c>
      <c r="J153" s="86" t="s">
        <v>39</v>
      </c>
    </row>
    <row r="154" spans="1:10" ht="20.25" customHeight="1" x14ac:dyDescent="0.25">
      <c r="A154" s="75"/>
      <c r="B154" s="24" t="s">
        <v>94</v>
      </c>
      <c r="C154" s="52" t="s">
        <v>10</v>
      </c>
      <c r="D154" s="26">
        <f>D155</f>
        <v>693</v>
      </c>
      <c r="E154" s="26"/>
      <c r="F154" s="26"/>
      <c r="G154" s="26"/>
      <c r="H154" s="26"/>
      <c r="I154" s="72"/>
      <c r="J154" s="87"/>
    </row>
    <row r="155" spans="1:10" ht="31.5" x14ac:dyDescent="0.25">
      <c r="A155" s="75"/>
      <c r="B155" s="25" t="s">
        <v>95</v>
      </c>
      <c r="C155" s="52" t="s">
        <v>10</v>
      </c>
      <c r="D155" s="26">
        <v>693</v>
      </c>
      <c r="E155" s="26"/>
      <c r="F155" s="26"/>
      <c r="G155" s="26"/>
      <c r="H155" s="26"/>
      <c r="I155" s="72"/>
      <c r="J155" s="87"/>
    </row>
    <row r="156" spans="1:10" ht="15.75" hidden="1" x14ac:dyDescent="0.25">
      <c r="A156" s="75"/>
      <c r="B156" s="25" t="s">
        <v>96</v>
      </c>
      <c r="C156" s="52" t="s">
        <v>10</v>
      </c>
      <c r="D156" s="26">
        <v>0</v>
      </c>
      <c r="E156" s="26"/>
      <c r="F156" s="26"/>
      <c r="G156" s="26"/>
      <c r="H156" s="26"/>
      <c r="I156" s="72"/>
      <c r="J156" s="87"/>
    </row>
    <row r="157" spans="1:10" ht="15.75" x14ac:dyDescent="0.25">
      <c r="A157" s="75"/>
      <c r="B157" s="25" t="s">
        <v>55</v>
      </c>
      <c r="C157" s="52" t="s">
        <v>10</v>
      </c>
      <c r="D157" s="26">
        <f>D155</f>
        <v>693</v>
      </c>
      <c r="E157" s="26"/>
      <c r="F157" s="26"/>
      <c r="G157" s="26"/>
      <c r="H157" s="26"/>
      <c r="I157" s="72"/>
      <c r="J157" s="88"/>
    </row>
    <row r="158" spans="1:10" ht="15.75" hidden="1" x14ac:dyDescent="0.25">
      <c r="A158" s="75"/>
      <c r="B158" s="25" t="s">
        <v>54</v>
      </c>
      <c r="C158" s="52" t="s">
        <v>10</v>
      </c>
      <c r="D158" s="26">
        <v>0</v>
      </c>
      <c r="E158" s="26"/>
      <c r="F158" s="26"/>
      <c r="G158" s="26"/>
      <c r="H158" s="26"/>
      <c r="I158" s="53"/>
      <c r="J158" s="59"/>
    </row>
    <row r="159" spans="1:10" ht="15.75" hidden="1" x14ac:dyDescent="0.25">
      <c r="A159" s="76"/>
      <c r="B159" s="25" t="s">
        <v>53</v>
      </c>
      <c r="C159" s="52" t="s">
        <v>10</v>
      </c>
      <c r="D159" s="26">
        <v>0</v>
      </c>
      <c r="E159" s="26"/>
      <c r="F159" s="26"/>
      <c r="G159" s="26"/>
      <c r="H159" s="26"/>
      <c r="I159" s="53"/>
      <c r="J159" s="59"/>
    </row>
    <row r="160" spans="1:10" ht="15.75" customHeight="1" x14ac:dyDescent="0.25">
      <c r="A160" s="74" t="s">
        <v>111</v>
      </c>
      <c r="B160" s="24" t="s">
        <v>8</v>
      </c>
      <c r="C160" s="52" t="s">
        <v>9</v>
      </c>
      <c r="D160" s="26">
        <v>1</v>
      </c>
      <c r="E160" s="26"/>
      <c r="F160" s="26"/>
      <c r="G160" s="26"/>
      <c r="H160" s="26"/>
      <c r="I160" s="72" t="s">
        <v>34</v>
      </c>
      <c r="J160" s="99"/>
    </row>
    <row r="161" spans="1:10" ht="20.25" customHeight="1" x14ac:dyDescent="0.25">
      <c r="A161" s="75"/>
      <c r="B161" s="24" t="s">
        <v>94</v>
      </c>
      <c r="C161" s="52" t="s">
        <v>10</v>
      </c>
      <c r="D161" s="26">
        <v>50</v>
      </c>
      <c r="E161" s="26"/>
      <c r="F161" s="26"/>
      <c r="G161" s="26"/>
      <c r="H161" s="26"/>
      <c r="I161" s="72"/>
      <c r="J161" s="99"/>
    </row>
    <row r="162" spans="1:10" ht="31.5" x14ac:dyDescent="0.25">
      <c r="A162" s="75"/>
      <c r="B162" s="25" t="s">
        <v>95</v>
      </c>
      <c r="C162" s="52" t="s">
        <v>10</v>
      </c>
      <c r="D162" s="26">
        <v>50</v>
      </c>
      <c r="E162" s="26"/>
      <c r="F162" s="26"/>
      <c r="G162" s="26"/>
      <c r="H162" s="26"/>
      <c r="I162" s="72"/>
      <c r="J162" s="99"/>
    </row>
    <row r="163" spans="1:10" ht="15.75" hidden="1" x14ac:dyDescent="0.25">
      <c r="A163" s="75"/>
      <c r="B163" s="25" t="s">
        <v>96</v>
      </c>
      <c r="C163" s="52" t="s">
        <v>10</v>
      </c>
      <c r="D163" s="26">
        <v>0</v>
      </c>
      <c r="E163" s="26"/>
      <c r="F163" s="26"/>
      <c r="G163" s="26"/>
      <c r="H163" s="26"/>
      <c r="I163" s="72"/>
      <c r="J163" s="99"/>
    </row>
    <row r="164" spans="1:10" ht="15.75" x14ac:dyDescent="0.25">
      <c r="A164" s="75"/>
      <c r="B164" s="25" t="s">
        <v>55</v>
      </c>
      <c r="C164" s="52" t="s">
        <v>10</v>
      </c>
      <c r="D164" s="26">
        <f>D162</f>
        <v>50</v>
      </c>
      <c r="E164" s="26"/>
      <c r="F164" s="26"/>
      <c r="G164" s="26"/>
      <c r="H164" s="26"/>
      <c r="I164" s="72"/>
      <c r="J164" s="99"/>
    </row>
    <row r="165" spans="1:10" ht="15.75" hidden="1" x14ac:dyDescent="0.25">
      <c r="A165" s="75"/>
      <c r="B165" s="25" t="s">
        <v>54</v>
      </c>
      <c r="C165" s="52" t="s">
        <v>10</v>
      </c>
      <c r="D165" s="26">
        <v>0</v>
      </c>
      <c r="E165" s="26"/>
      <c r="F165" s="26"/>
      <c r="G165" s="26"/>
      <c r="H165" s="26"/>
      <c r="I165" s="53"/>
      <c r="J165" s="62"/>
    </row>
    <row r="166" spans="1:10" ht="15.75" hidden="1" x14ac:dyDescent="0.25">
      <c r="A166" s="76"/>
      <c r="B166" s="25" t="s">
        <v>53</v>
      </c>
      <c r="C166" s="52" t="s">
        <v>10</v>
      </c>
      <c r="D166" s="26">
        <v>0</v>
      </c>
      <c r="E166" s="26"/>
      <c r="F166" s="26"/>
      <c r="G166" s="26"/>
      <c r="H166" s="26"/>
      <c r="I166" s="53"/>
      <c r="J166" s="62"/>
    </row>
    <row r="167" spans="1:10" ht="15.75" customHeight="1" x14ac:dyDescent="0.25">
      <c r="A167" s="74" t="s">
        <v>112</v>
      </c>
      <c r="B167" s="24" t="s">
        <v>8</v>
      </c>
      <c r="C167" s="52" t="s">
        <v>9</v>
      </c>
      <c r="D167" s="26">
        <v>1</v>
      </c>
      <c r="E167" s="27"/>
      <c r="F167" s="27"/>
      <c r="G167" s="27"/>
      <c r="H167" s="27"/>
      <c r="I167" s="72" t="s">
        <v>34</v>
      </c>
      <c r="J167" s="73" t="s">
        <v>45</v>
      </c>
    </row>
    <row r="168" spans="1:10" ht="23.25" customHeight="1" x14ac:dyDescent="0.25">
      <c r="A168" s="75"/>
      <c r="B168" s="24" t="s">
        <v>94</v>
      </c>
      <c r="C168" s="52" t="s">
        <v>10</v>
      </c>
      <c r="D168" s="26">
        <v>30</v>
      </c>
      <c r="E168" s="27"/>
      <c r="F168" s="27"/>
      <c r="G168" s="27"/>
      <c r="H168" s="27"/>
      <c r="I168" s="72"/>
      <c r="J168" s="73"/>
    </row>
    <row r="169" spans="1:10" ht="31.5" x14ac:dyDescent="0.25">
      <c r="A169" s="75"/>
      <c r="B169" s="25" t="s">
        <v>95</v>
      </c>
      <c r="C169" s="52" t="s">
        <v>10</v>
      </c>
      <c r="D169" s="26">
        <v>30</v>
      </c>
      <c r="E169" s="26"/>
      <c r="F169" s="26"/>
      <c r="G169" s="26"/>
      <c r="H169" s="26"/>
      <c r="I169" s="72"/>
      <c r="J169" s="73"/>
    </row>
    <row r="170" spans="1:10" ht="15.75" hidden="1" x14ac:dyDescent="0.25">
      <c r="A170" s="75"/>
      <c r="B170" s="25" t="s">
        <v>96</v>
      </c>
      <c r="C170" s="52" t="s">
        <v>10</v>
      </c>
      <c r="D170" s="26">
        <v>0</v>
      </c>
      <c r="E170" s="26"/>
      <c r="F170" s="26"/>
      <c r="G170" s="26"/>
      <c r="H170" s="26"/>
      <c r="I170" s="72"/>
      <c r="J170" s="73"/>
    </row>
    <row r="171" spans="1:10" ht="15.75" x14ac:dyDescent="0.25">
      <c r="A171" s="75"/>
      <c r="B171" s="25" t="s">
        <v>55</v>
      </c>
      <c r="C171" s="52" t="s">
        <v>10</v>
      </c>
      <c r="D171" s="26">
        <f>D169</f>
        <v>30</v>
      </c>
      <c r="E171" s="27"/>
      <c r="F171" s="27"/>
      <c r="G171" s="27"/>
      <c r="H171" s="27"/>
      <c r="I171" s="72"/>
      <c r="J171" s="73"/>
    </row>
    <row r="172" spans="1:10" ht="15.75" hidden="1" x14ac:dyDescent="0.25">
      <c r="A172" s="75"/>
      <c r="B172" s="25" t="s">
        <v>54</v>
      </c>
      <c r="C172" s="52" t="s">
        <v>10</v>
      </c>
      <c r="D172" s="26">
        <v>0</v>
      </c>
      <c r="E172" s="27"/>
      <c r="F172" s="27"/>
      <c r="G172" s="27"/>
      <c r="H172" s="27"/>
      <c r="I172" s="53"/>
      <c r="J172" s="54"/>
    </row>
    <row r="173" spans="1:10" ht="15.75" hidden="1" x14ac:dyDescent="0.25">
      <c r="A173" s="76"/>
      <c r="B173" s="25" t="s">
        <v>53</v>
      </c>
      <c r="C173" s="52" t="s">
        <v>10</v>
      </c>
      <c r="D173" s="26">
        <v>0</v>
      </c>
      <c r="E173" s="27"/>
      <c r="F173" s="27"/>
      <c r="G173" s="27"/>
      <c r="H173" s="27"/>
      <c r="I173" s="53"/>
      <c r="J173" s="54"/>
    </row>
    <row r="174" spans="1:10" ht="15.75" customHeight="1" x14ac:dyDescent="0.25">
      <c r="A174" s="74" t="s">
        <v>113</v>
      </c>
      <c r="B174" s="24" t="s">
        <v>8</v>
      </c>
      <c r="C174" s="52" t="s">
        <v>9</v>
      </c>
      <c r="D174" s="26">
        <v>1</v>
      </c>
      <c r="E174" s="26"/>
      <c r="F174" s="26"/>
      <c r="G174" s="26"/>
      <c r="H174" s="26"/>
      <c r="I174" s="72" t="s">
        <v>34</v>
      </c>
      <c r="J174" s="73" t="s">
        <v>45</v>
      </c>
    </row>
    <row r="175" spans="1:10" ht="21" customHeight="1" x14ac:dyDescent="0.25">
      <c r="A175" s="75"/>
      <c r="B175" s="24" t="s">
        <v>94</v>
      </c>
      <c r="C175" s="52" t="s">
        <v>10</v>
      </c>
      <c r="D175" s="26">
        <v>220</v>
      </c>
      <c r="E175" s="26"/>
      <c r="F175" s="26"/>
      <c r="G175" s="26"/>
      <c r="H175" s="26"/>
      <c r="I175" s="72"/>
      <c r="J175" s="73"/>
    </row>
    <row r="176" spans="1:10" ht="31.5" x14ac:dyDescent="0.25">
      <c r="A176" s="75"/>
      <c r="B176" s="25" t="s">
        <v>95</v>
      </c>
      <c r="C176" s="52" t="s">
        <v>10</v>
      </c>
      <c r="D176" s="26">
        <v>220</v>
      </c>
      <c r="E176" s="26"/>
      <c r="F176" s="26"/>
      <c r="G176" s="26"/>
      <c r="H176" s="26"/>
      <c r="I176" s="72"/>
      <c r="J176" s="73"/>
    </row>
    <row r="177" spans="1:10" ht="15.75" hidden="1" x14ac:dyDescent="0.25">
      <c r="A177" s="75"/>
      <c r="B177" s="25" t="s">
        <v>96</v>
      </c>
      <c r="C177" s="52" t="s">
        <v>10</v>
      </c>
      <c r="D177" s="26">
        <v>0</v>
      </c>
      <c r="E177" s="26"/>
      <c r="F177" s="26"/>
      <c r="G177" s="26"/>
      <c r="H177" s="26"/>
      <c r="I177" s="72"/>
      <c r="J177" s="73"/>
    </row>
    <row r="178" spans="1:10" ht="15.75" x14ac:dyDescent="0.25">
      <c r="A178" s="75"/>
      <c r="B178" s="25" t="s">
        <v>55</v>
      </c>
      <c r="C178" s="52" t="s">
        <v>10</v>
      </c>
      <c r="D178" s="26">
        <f>D176</f>
        <v>220</v>
      </c>
      <c r="E178" s="26"/>
      <c r="F178" s="26"/>
      <c r="G178" s="26"/>
      <c r="H178" s="26"/>
      <c r="I178" s="72"/>
      <c r="J178" s="73"/>
    </row>
    <row r="179" spans="1:10" ht="15.75" hidden="1" x14ac:dyDescent="0.25">
      <c r="A179" s="75"/>
      <c r="B179" s="25" t="s">
        <v>54</v>
      </c>
      <c r="C179" s="52" t="s">
        <v>10</v>
      </c>
      <c r="D179" s="26">
        <v>0</v>
      </c>
      <c r="E179" s="26"/>
      <c r="F179" s="26"/>
      <c r="G179" s="26"/>
      <c r="H179" s="26"/>
      <c r="I179" s="53"/>
      <c r="J179" s="54"/>
    </row>
    <row r="180" spans="1:10" ht="15.75" hidden="1" x14ac:dyDescent="0.25">
      <c r="A180" s="76"/>
      <c r="B180" s="25" t="s">
        <v>53</v>
      </c>
      <c r="C180" s="52" t="s">
        <v>10</v>
      </c>
      <c r="D180" s="26">
        <v>0</v>
      </c>
      <c r="E180" s="26"/>
      <c r="F180" s="26"/>
      <c r="G180" s="26"/>
      <c r="H180" s="26"/>
      <c r="I180" s="53"/>
      <c r="J180" s="54"/>
    </row>
    <row r="181" spans="1:10" ht="15.75" customHeight="1" x14ac:dyDescent="0.25">
      <c r="A181" s="74" t="s">
        <v>125</v>
      </c>
      <c r="B181" s="24" t="s">
        <v>8</v>
      </c>
      <c r="C181" s="52" t="s">
        <v>9</v>
      </c>
      <c r="D181" s="26">
        <v>1</v>
      </c>
      <c r="E181" s="26"/>
      <c r="F181" s="26"/>
      <c r="G181" s="26"/>
      <c r="H181" s="26"/>
      <c r="I181" s="72" t="s">
        <v>34</v>
      </c>
      <c r="J181" s="73" t="s">
        <v>45</v>
      </c>
    </row>
    <row r="182" spans="1:10" ht="20.25" customHeight="1" x14ac:dyDescent="0.25">
      <c r="A182" s="75"/>
      <c r="B182" s="24" t="s">
        <v>94</v>
      </c>
      <c r="C182" s="52" t="s">
        <v>10</v>
      </c>
      <c r="D182" s="26">
        <v>200</v>
      </c>
      <c r="E182" s="26"/>
      <c r="F182" s="26"/>
      <c r="G182" s="26"/>
      <c r="H182" s="26"/>
      <c r="I182" s="72"/>
      <c r="J182" s="73"/>
    </row>
    <row r="183" spans="1:10" ht="31.5" x14ac:dyDescent="0.25">
      <c r="A183" s="75"/>
      <c r="B183" s="25" t="s">
        <v>95</v>
      </c>
      <c r="C183" s="52" t="s">
        <v>10</v>
      </c>
      <c r="D183" s="26">
        <v>200</v>
      </c>
      <c r="E183" s="26"/>
      <c r="F183" s="26"/>
      <c r="G183" s="26"/>
      <c r="H183" s="26"/>
      <c r="I183" s="72"/>
      <c r="J183" s="73"/>
    </row>
    <row r="184" spans="1:10" ht="15.75" hidden="1" x14ac:dyDescent="0.25">
      <c r="A184" s="75"/>
      <c r="B184" s="25" t="s">
        <v>96</v>
      </c>
      <c r="C184" s="52" t="s">
        <v>10</v>
      </c>
      <c r="D184" s="26">
        <v>0</v>
      </c>
      <c r="E184" s="26"/>
      <c r="F184" s="26"/>
      <c r="G184" s="26"/>
      <c r="H184" s="26"/>
      <c r="I184" s="72"/>
      <c r="J184" s="73"/>
    </row>
    <row r="185" spans="1:10" ht="15.75" x14ac:dyDescent="0.25">
      <c r="A185" s="75"/>
      <c r="B185" s="25" t="s">
        <v>55</v>
      </c>
      <c r="C185" s="52" t="s">
        <v>10</v>
      </c>
      <c r="D185" s="26">
        <f>D183</f>
        <v>200</v>
      </c>
      <c r="E185" s="26"/>
      <c r="F185" s="26"/>
      <c r="G185" s="26"/>
      <c r="H185" s="26"/>
      <c r="I185" s="72"/>
      <c r="J185" s="73"/>
    </row>
    <row r="186" spans="1:10" ht="15.75" hidden="1" x14ac:dyDescent="0.25">
      <c r="A186" s="75"/>
      <c r="B186" s="25" t="s">
        <v>54</v>
      </c>
      <c r="C186" s="52" t="s">
        <v>10</v>
      </c>
      <c r="D186" s="26">
        <v>0</v>
      </c>
      <c r="E186" s="26"/>
      <c r="F186" s="26"/>
      <c r="G186" s="26"/>
      <c r="H186" s="26"/>
      <c r="I186" s="53"/>
      <c r="J186" s="54"/>
    </row>
    <row r="187" spans="1:10" ht="15.75" hidden="1" x14ac:dyDescent="0.25">
      <c r="A187" s="76"/>
      <c r="B187" s="25" t="s">
        <v>53</v>
      </c>
      <c r="C187" s="52" t="s">
        <v>10</v>
      </c>
      <c r="D187" s="26">
        <v>0</v>
      </c>
      <c r="E187" s="26"/>
      <c r="F187" s="26"/>
      <c r="G187" s="26"/>
      <c r="H187" s="26"/>
      <c r="I187" s="53"/>
      <c r="J187" s="54"/>
    </row>
    <row r="188" spans="1:10" ht="15.75" customHeight="1" x14ac:dyDescent="0.25">
      <c r="A188" s="74" t="s">
        <v>114</v>
      </c>
      <c r="B188" s="24" t="s">
        <v>8</v>
      </c>
      <c r="C188" s="52" t="s">
        <v>9</v>
      </c>
      <c r="D188" s="26"/>
      <c r="E188" s="26"/>
      <c r="F188" s="26"/>
      <c r="G188" s="26"/>
      <c r="H188" s="26"/>
      <c r="I188" s="77" t="s">
        <v>34</v>
      </c>
      <c r="J188" s="73" t="s">
        <v>46</v>
      </c>
    </row>
    <row r="189" spans="1:10" ht="23.25" customHeight="1" x14ac:dyDescent="0.25">
      <c r="A189" s="75"/>
      <c r="B189" s="24" t="s">
        <v>94</v>
      </c>
      <c r="C189" s="52" t="s">
        <v>10</v>
      </c>
      <c r="D189" s="26"/>
      <c r="E189" s="26"/>
      <c r="F189" s="26"/>
      <c r="G189" s="26"/>
      <c r="H189" s="26"/>
      <c r="I189" s="78"/>
      <c r="J189" s="73"/>
    </row>
    <row r="190" spans="1:10" ht="31.5" x14ac:dyDescent="0.25">
      <c r="A190" s="75"/>
      <c r="B190" s="25" t="s">
        <v>95</v>
      </c>
      <c r="C190" s="52" t="s">
        <v>10</v>
      </c>
      <c r="D190" s="26"/>
      <c r="E190" s="26"/>
      <c r="F190" s="26"/>
      <c r="G190" s="26"/>
      <c r="H190" s="26"/>
      <c r="I190" s="78"/>
      <c r="J190" s="73"/>
    </row>
    <row r="191" spans="1:10" ht="15.75" hidden="1" customHeight="1" x14ac:dyDescent="0.25">
      <c r="A191" s="75"/>
      <c r="B191" s="25" t="s">
        <v>96</v>
      </c>
      <c r="C191" s="52" t="s">
        <v>10</v>
      </c>
      <c r="D191" s="26"/>
      <c r="E191" s="26"/>
      <c r="F191" s="26"/>
      <c r="G191" s="26"/>
      <c r="H191" s="26"/>
      <c r="I191" s="78"/>
      <c r="J191" s="73"/>
    </row>
    <row r="192" spans="1:10" ht="15.75" x14ac:dyDescent="0.25">
      <c r="A192" s="75"/>
      <c r="B192" s="25" t="s">
        <v>55</v>
      </c>
      <c r="C192" s="52" t="s">
        <v>10</v>
      </c>
      <c r="D192" s="26"/>
      <c r="E192" s="26"/>
      <c r="F192" s="26"/>
      <c r="G192" s="26"/>
      <c r="H192" s="26"/>
      <c r="I192" s="78"/>
      <c r="J192" s="73"/>
    </row>
    <row r="193" spans="1:10" ht="15.75" hidden="1" customHeight="1" x14ac:dyDescent="0.25">
      <c r="A193" s="75"/>
      <c r="B193" s="25" t="s">
        <v>54</v>
      </c>
      <c r="C193" s="52" t="s">
        <v>10</v>
      </c>
      <c r="D193" s="26"/>
      <c r="E193" s="26"/>
      <c r="F193" s="26"/>
      <c r="G193" s="26"/>
      <c r="H193" s="26"/>
      <c r="I193" s="78"/>
      <c r="J193" s="54"/>
    </row>
    <row r="194" spans="1:10" ht="15.75" hidden="1" customHeight="1" x14ac:dyDescent="0.25">
      <c r="A194" s="76"/>
      <c r="B194" s="25" t="s">
        <v>53</v>
      </c>
      <c r="C194" s="52" t="s">
        <v>10</v>
      </c>
      <c r="D194" s="26"/>
      <c r="E194" s="26"/>
      <c r="F194" s="26"/>
      <c r="G194" s="26"/>
      <c r="H194" s="26"/>
      <c r="I194" s="78"/>
      <c r="J194" s="54"/>
    </row>
    <row r="195" spans="1:10" ht="15.75" hidden="1" customHeight="1" x14ac:dyDescent="0.25">
      <c r="A195" s="84"/>
      <c r="B195" s="25" t="s">
        <v>54</v>
      </c>
      <c r="C195" s="52" t="s">
        <v>10</v>
      </c>
      <c r="D195" s="27"/>
      <c r="E195" s="26"/>
      <c r="F195" s="26">
        <v>0</v>
      </c>
      <c r="G195" s="27"/>
      <c r="H195" s="27"/>
      <c r="I195" s="78"/>
      <c r="J195" s="87"/>
    </row>
    <row r="196" spans="1:10" ht="15.75" hidden="1" customHeight="1" x14ac:dyDescent="0.25">
      <c r="A196" s="85"/>
      <c r="B196" s="25" t="s">
        <v>53</v>
      </c>
      <c r="C196" s="52" t="s">
        <v>10</v>
      </c>
      <c r="D196" s="27"/>
      <c r="E196" s="26"/>
      <c r="F196" s="26">
        <v>0</v>
      </c>
      <c r="G196" s="27"/>
      <c r="H196" s="27"/>
      <c r="I196" s="78"/>
      <c r="J196" s="87"/>
    </row>
    <row r="197" spans="1:10" ht="31.5" customHeight="1" x14ac:dyDescent="0.25">
      <c r="A197" s="89" t="s">
        <v>147</v>
      </c>
      <c r="B197" s="24" t="s">
        <v>8</v>
      </c>
      <c r="C197" s="52" t="s">
        <v>38</v>
      </c>
      <c r="D197" s="27"/>
      <c r="E197" s="26"/>
      <c r="F197" s="26"/>
      <c r="G197" s="27">
        <v>1</v>
      </c>
      <c r="H197" s="27"/>
      <c r="I197" s="78"/>
      <c r="J197" s="87"/>
    </row>
    <row r="198" spans="1:10" ht="22.5" customHeight="1" x14ac:dyDescent="0.25">
      <c r="A198" s="90"/>
      <c r="B198" s="24" t="s">
        <v>94</v>
      </c>
      <c r="C198" s="52" t="s">
        <v>10</v>
      </c>
      <c r="D198" s="27"/>
      <c r="E198" s="26"/>
      <c r="F198" s="26"/>
      <c r="G198" s="26">
        <f>G199/G197</f>
        <v>6372.61</v>
      </c>
      <c r="H198" s="27"/>
      <c r="I198" s="78"/>
      <c r="J198" s="87"/>
    </row>
    <row r="199" spans="1:10" ht="38.25" customHeight="1" x14ac:dyDescent="0.25">
      <c r="A199" s="90"/>
      <c r="B199" s="25" t="s">
        <v>95</v>
      </c>
      <c r="C199" s="52" t="s">
        <v>10</v>
      </c>
      <c r="D199" s="27"/>
      <c r="E199" s="26"/>
      <c r="F199" s="26"/>
      <c r="G199" s="26">
        <v>6372.61</v>
      </c>
      <c r="H199" s="27"/>
      <c r="I199" s="78"/>
      <c r="J199" s="87"/>
    </row>
    <row r="200" spans="1:10" ht="15" hidden="1" customHeight="1" x14ac:dyDescent="0.25">
      <c r="A200" s="90"/>
      <c r="B200" s="25" t="s">
        <v>96</v>
      </c>
      <c r="C200" s="52" t="s">
        <v>10</v>
      </c>
      <c r="D200" s="27"/>
      <c r="E200" s="26"/>
      <c r="F200" s="26"/>
      <c r="G200" s="27"/>
      <c r="H200" s="27"/>
      <c r="I200" s="78"/>
      <c r="J200" s="87"/>
    </row>
    <row r="201" spans="1:10" ht="15.75" x14ac:dyDescent="0.25">
      <c r="A201" s="90"/>
      <c r="B201" s="25" t="s">
        <v>55</v>
      </c>
      <c r="C201" s="52" t="s">
        <v>10</v>
      </c>
      <c r="D201" s="27"/>
      <c r="E201" s="26"/>
      <c r="F201" s="26"/>
      <c r="G201" s="26">
        <v>6372.61</v>
      </c>
      <c r="H201" s="27"/>
      <c r="I201" s="79"/>
      <c r="J201" s="88"/>
    </row>
    <row r="202" spans="1:10" ht="21.75" hidden="1" customHeight="1" x14ac:dyDescent="0.25">
      <c r="A202" s="90"/>
      <c r="B202" s="25" t="s">
        <v>54</v>
      </c>
      <c r="C202" s="52" t="s">
        <v>10</v>
      </c>
      <c r="D202" s="27"/>
      <c r="E202" s="26">
        <v>0</v>
      </c>
      <c r="F202" s="27"/>
      <c r="G202" s="27"/>
      <c r="H202" s="27"/>
      <c r="I202" s="53"/>
      <c r="J202" s="54"/>
    </row>
    <row r="203" spans="1:10" ht="21" hidden="1" customHeight="1" x14ac:dyDescent="0.25">
      <c r="A203" s="91"/>
      <c r="B203" s="25" t="s">
        <v>53</v>
      </c>
      <c r="C203" s="52" t="s">
        <v>10</v>
      </c>
      <c r="D203" s="27"/>
      <c r="E203" s="26">
        <v>0</v>
      </c>
      <c r="F203" s="27"/>
      <c r="G203" s="27"/>
      <c r="H203" s="27"/>
      <c r="I203" s="61"/>
      <c r="J203" s="54"/>
    </row>
    <row r="204" spans="1:10" ht="15.75" customHeight="1" x14ac:dyDescent="0.25">
      <c r="A204" s="74" t="s">
        <v>136</v>
      </c>
      <c r="B204" s="24" t="s">
        <v>8</v>
      </c>
      <c r="C204" s="52" t="s">
        <v>9</v>
      </c>
      <c r="D204" s="26"/>
      <c r="E204" s="26">
        <v>1</v>
      </c>
      <c r="F204" s="26"/>
      <c r="G204" s="26"/>
      <c r="H204" s="26"/>
      <c r="I204" s="72" t="s">
        <v>34</v>
      </c>
      <c r="J204" s="73" t="s">
        <v>46</v>
      </c>
    </row>
    <row r="205" spans="1:10" ht="20.25" customHeight="1" x14ac:dyDescent="0.25">
      <c r="A205" s="75"/>
      <c r="B205" s="24" t="s">
        <v>94</v>
      </c>
      <c r="C205" s="52" t="s">
        <v>10</v>
      </c>
      <c r="D205" s="26"/>
      <c r="E205" s="26">
        <v>100</v>
      </c>
      <c r="F205" s="26"/>
      <c r="G205" s="26"/>
      <c r="H205" s="26"/>
      <c r="I205" s="72"/>
      <c r="J205" s="73"/>
    </row>
    <row r="206" spans="1:10" ht="31.5" x14ac:dyDescent="0.25">
      <c r="A206" s="75"/>
      <c r="B206" s="25" t="s">
        <v>95</v>
      </c>
      <c r="C206" s="52" t="s">
        <v>10</v>
      </c>
      <c r="D206" s="26"/>
      <c r="E206" s="26">
        <v>100</v>
      </c>
      <c r="F206" s="26"/>
      <c r="G206" s="26"/>
      <c r="H206" s="26"/>
      <c r="I206" s="72"/>
      <c r="J206" s="73"/>
    </row>
    <row r="207" spans="1:10" ht="15.75" hidden="1" x14ac:dyDescent="0.25">
      <c r="A207" s="75"/>
      <c r="B207" s="25" t="s">
        <v>96</v>
      </c>
      <c r="C207" s="52" t="s">
        <v>10</v>
      </c>
      <c r="D207" s="26"/>
      <c r="E207" s="26">
        <v>0</v>
      </c>
      <c r="F207" s="26"/>
      <c r="G207" s="26"/>
      <c r="H207" s="26"/>
      <c r="I207" s="72"/>
      <c r="J207" s="73"/>
    </row>
    <row r="208" spans="1:10" ht="15.75" x14ac:dyDescent="0.25">
      <c r="A208" s="75"/>
      <c r="B208" s="25" t="s">
        <v>55</v>
      </c>
      <c r="C208" s="52" t="s">
        <v>10</v>
      </c>
      <c r="D208" s="26"/>
      <c r="E208" s="26">
        <v>100</v>
      </c>
      <c r="F208" s="26"/>
      <c r="G208" s="26"/>
      <c r="H208" s="26"/>
      <c r="I208" s="72"/>
      <c r="J208" s="73"/>
    </row>
    <row r="209" spans="1:10" ht="15.75" hidden="1" x14ac:dyDescent="0.25">
      <c r="A209" s="75"/>
      <c r="B209" s="25" t="s">
        <v>54</v>
      </c>
      <c r="C209" s="52" t="s">
        <v>10</v>
      </c>
      <c r="D209" s="26"/>
      <c r="E209" s="26">
        <v>0</v>
      </c>
      <c r="F209" s="26"/>
      <c r="G209" s="26"/>
      <c r="H209" s="26"/>
      <c r="I209" s="53"/>
      <c r="J209" s="73"/>
    </row>
    <row r="210" spans="1:10" ht="15.75" hidden="1" x14ac:dyDescent="0.25">
      <c r="A210" s="76"/>
      <c r="B210" s="25" t="s">
        <v>53</v>
      </c>
      <c r="C210" s="52" t="s">
        <v>10</v>
      </c>
      <c r="D210" s="26"/>
      <c r="E210" s="26">
        <v>0</v>
      </c>
      <c r="F210" s="26"/>
      <c r="G210" s="26"/>
      <c r="H210" s="26"/>
      <c r="I210" s="53"/>
      <c r="J210" s="73"/>
    </row>
    <row r="211" spans="1:10" ht="24" customHeight="1" x14ac:dyDescent="0.25">
      <c r="A211" s="74" t="s">
        <v>115</v>
      </c>
      <c r="B211" s="24" t="s">
        <v>8</v>
      </c>
      <c r="C211" s="52" t="s">
        <v>9</v>
      </c>
      <c r="D211" s="26"/>
      <c r="E211" s="26"/>
      <c r="F211" s="26"/>
      <c r="G211" s="26">
        <v>500</v>
      </c>
      <c r="H211" s="26"/>
      <c r="I211" s="72" t="s">
        <v>34</v>
      </c>
      <c r="J211" s="86" t="s">
        <v>47</v>
      </c>
    </row>
    <row r="212" spans="1:10" ht="20.25" customHeight="1" x14ac:dyDescent="0.25">
      <c r="A212" s="75"/>
      <c r="B212" s="24" t="s">
        <v>94</v>
      </c>
      <c r="C212" s="52" t="s">
        <v>10</v>
      </c>
      <c r="D212" s="26"/>
      <c r="E212" s="26"/>
      <c r="F212" s="26"/>
      <c r="G212" s="26">
        <f>G213/G211</f>
        <v>3</v>
      </c>
      <c r="H212" s="26"/>
      <c r="I212" s="72"/>
      <c r="J212" s="87"/>
    </row>
    <row r="213" spans="1:10" ht="31.5" x14ac:dyDescent="0.25">
      <c r="A213" s="75"/>
      <c r="B213" s="25" t="s">
        <v>95</v>
      </c>
      <c r="C213" s="52" t="s">
        <v>10</v>
      </c>
      <c r="D213" s="26"/>
      <c r="E213" s="26"/>
      <c r="F213" s="26"/>
      <c r="G213" s="26">
        <v>1500</v>
      </c>
      <c r="H213" s="26"/>
      <c r="I213" s="72"/>
      <c r="J213" s="87"/>
    </row>
    <row r="214" spans="1:10" ht="15.75" hidden="1" x14ac:dyDescent="0.25">
      <c r="A214" s="75"/>
      <c r="B214" s="25" t="s">
        <v>96</v>
      </c>
      <c r="C214" s="52" t="s">
        <v>10</v>
      </c>
      <c r="D214" s="26"/>
      <c r="E214" s="26"/>
      <c r="F214" s="26"/>
      <c r="G214" s="26">
        <v>0</v>
      </c>
      <c r="H214" s="26"/>
      <c r="I214" s="72"/>
      <c r="J214" s="87"/>
    </row>
    <row r="215" spans="1:10" ht="15.75" x14ac:dyDescent="0.25">
      <c r="A215" s="75"/>
      <c r="B215" s="25" t="s">
        <v>55</v>
      </c>
      <c r="C215" s="52" t="s">
        <v>10</v>
      </c>
      <c r="D215" s="26"/>
      <c r="E215" s="26"/>
      <c r="F215" s="26"/>
      <c r="G215" s="26">
        <v>1500</v>
      </c>
      <c r="H215" s="26"/>
      <c r="I215" s="72"/>
      <c r="J215" s="88"/>
    </row>
    <row r="216" spans="1:10" ht="15.75" hidden="1" x14ac:dyDescent="0.25">
      <c r="A216" s="75"/>
      <c r="B216" s="25" t="s">
        <v>54</v>
      </c>
      <c r="C216" s="52" t="s">
        <v>10</v>
      </c>
      <c r="D216" s="26"/>
      <c r="E216" s="26"/>
      <c r="F216" s="26">
        <v>0</v>
      </c>
      <c r="G216" s="26"/>
      <c r="H216" s="26"/>
      <c r="I216" s="53"/>
      <c r="J216" s="60"/>
    </row>
    <row r="217" spans="1:10" ht="15.75" hidden="1" x14ac:dyDescent="0.25">
      <c r="A217" s="76"/>
      <c r="B217" s="25" t="s">
        <v>53</v>
      </c>
      <c r="C217" s="52" t="s">
        <v>10</v>
      </c>
      <c r="D217" s="26"/>
      <c r="E217" s="26"/>
      <c r="F217" s="26">
        <v>0</v>
      </c>
      <c r="G217" s="26"/>
      <c r="H217" s="26"/>
      <c r="I217" s="53"/>
      <c r="J217" s="60"/>
    </row>
    <row r="218" spans="1:10" ht="21" customHeight="1" x14ac:dyDescent="0.25">
      <c r="A218" s="74" t="s">
        <v>116</v>
      </c>
      <c r="B218" s="24" t="s">
        <v>8</v>
      </c>
      <c r="C218" s="52" t="s">
        <v>9</v>
      </c>
      <c r="D218" s="26"/>
      <c r="E218" s="26"/>
      <c r="F218" s="26"/>
      <c r="G218" s="26"/>
      <c r="H218" s="26">
        <v>500</v>
      </c>
      <c r="I218" s="72" t="s">
        <v>34</v>
      </c>
      <c r="J218" s="73" t="s">
        <v>47</v>
      </c>
    </row>
    <row r="219" spans="1:10" ht="19.5" customHeight="1" x14ac:dyDescent="0.25">
      <c r="A219" s="75"/>
      <c r="B219" s="24" t="s">
        <v>94</v>
      </c>
      <c r="C219" s="52" t="s">
        <v>10</v>
      </c>
      <c r="D219" s="26"/>
      <c r="E219" s="26"/>
      <c r="F219" s="26"/>
      <c r="G219" s="26"/>
      <c r="H219" s="26">
        <f>H220/H218</f>
        <v>3</v>
      </c>
      <c r="I219" s="72"/>
      <c r="J219" s="73"/>
    </row>
    <row r="220" spans="1:10" ht="31.5" x14ac:dyDescent="0.25">
      <c r="A220" s="75"/>
      <c r="B220" s="25" t="s">
        <v>95</v>
      </c>
      <c r="C220" s="52" t="s">
        <v>10</v>
      </c>
      <c r="D220" s="26"/>
      <c r="E220" s="26"/>
      <c r="F220" s="26"/>
      <c r="G220" s="26"/>
      <c r="H220" s="26">
        <v>1500</v>
      </c>
      <c r="I220" s="72"/>
      <c r="J220" s="73"/>
    </row>
    <row r="221" spans="1:10" ht="15.75" hidden="1" x14ac:dyDescent="0.25">
      <c r="A221" s="75"/>
      <c r="B221" s="25" t="s">
        <v>96</v>
      </c>
      <c r="C221" s="52" t="s">
        <v>10</v>
      </c>
      <c r="D221" s="26"/>
      <c r="E221" s="26"/>
      <c r="F221" s="26"/>
      <c r="G221" s="26"/>
      <c r="H221" s="26">
        <v>0</v>
      </c>
      <c r="I221" s="72"/>
      <c r="J221" s="73"/>
    </row>
    <row r="222" spans="1:10" ht="19.5" customHeight="1" x14ac:dyDescent="0.25">
      <c r="A222" s="75"/>
      <c r="B222" s="25" t="s">
        <v>55</v>
      </c>
      <c r="C222" s="52" t="s">
        <v>10</v>
      </c>
      <c r="D222" s="26"/>
      <c r="E222" s="26"/>
      <c r="F222" s="26"/>
      <c r="G222" s="26"/>
      <c r="H222" s="26">
        <f>H220</f>
        <v>1500</v>
      </c>
      <c r="I222" s="72"/>
      <c r="J222" s="73"/>
    </row>
    <row r="223" spans="1:10" ht="18.75" hidden="1" customHeight="1" x14ac:dyDescent="0.25">
      <c r="A223" s="75"/>
      <c r="B223" s="25" t="s">
        <v>54</v>
      </c>
      <c r="C223" s="52" t="s">
        <v>10</v>
      </c>
      <c r="D223" s="26"/>
      <c r="E223" s="26"/>
      <c r="F223" s="26"/>
      <c r="G223" s="26"/>
      <c r="H223" s="26">
        <v>0</v>
      </c>
      <c r="I223" s="53"/>
      <c r="J223" s="54"/>
    </row>
    <row r="224" spans="1:10" ht="18" hidden="1" customHeight="1" x14ac:dyDescent="0.25">
      <c r="A224" s="76"/>
      <c r="B224" s="25" t="s">
        <v>53</v>
      </c>
      <c r="C224" s="52" t="s">
        <v>10</v>
      </c>
      <c r="D224" s="26"/>
      <c r="E224" s="26"/>
      <c r="F224" s="26"/>
      <c r="G224" s="26"/>
      <c r="H224" s="26">
        <v>0</v>
      </c>
      <c r="I224" s="53"/>
      <c r="J224" s="54"/>
    </row>
    <row r="225" spans="1:10" ht="15.75" customHeight="1" x14ac:dyDescent="0.25">
      <c r="A225" s="112" t="s">
        <v>124</v>
      </c>
      <c r="B225" s="24" t="s">
        <v>8</v>
      </c>
      <c r="C225" s="52" t="s">
        <v>9</v>
      </c>
      <c r="D225" s="26"/>
      <c r="E225" s="26"/>
      <c r="F225" s="26"/>
      <c r="G225" s="26">
        <v>500</v>
      </c>
      <c r="H225" s="26"/>
      <c r="I225" s="72" t="s">
        <v>34</v>
      </c>
      <c r="J225" s="73" t="s">
        <v>47</v>
      </c>
    </row>
    <row r="226" spans="1:10" ht="22.5" customHeight="1" x14ac:dyDescent="0.25">
      <c r="A226" s="113"/>
      <c r="B226" s="24" t="s">
        <v>94</v>
      </c>
      <c r="C226" s="52" t="s">
        <v>10</v>
      </c>
      <c r="D226" s="26"/>
      <c r="E226" s="26"/>
      <c r="F226" s="26"/>
      <c r="G226" s="26">
        <f>G227/G225</f>
        <v>3</v>
      </c>
      <c r="H226" s="26"/>
      <c r="I226" s="72"/>
      <c r="J226" s="73"/>
    </row>
    <row r="227" spans="1:10" ht="31.5" x14ac:dyDescent="0.25">
      <c r="A227" s="113"/>
      <c r="B227" s="25" t="s">
        <v>95</v>
      </c>
      <c r="C227" s="52" t="s">
        <v>10</v>
      </c>
      <c r="D227" s="26"/>
      <c r="E227" s="26"/>
      <c r="F227" s="26"/>
      <c r="G227" s="26">
        <v>1500</v>
      </c>
      <c r="H227" s="26"/>
      <c r="I227" s="72"/>
      <c r="J227" s="73"/>
    </row>
    <row r="228" spans="1:10" ht="15.75" hidden="1" customHeight="1" x14ac:dyDescent="0.25">
      <c r="A228" s="113"/>
      <c r="B228" s="25" t="s">
        <v>96</v>
      </c>
      <c r="C228" s="52" t="s">
        <v>10</v>
      </c>
      <c r="D228" s="26"/>
      <c r="E228" s="26"/>
      <c r="F228" s="26"/>
      <c r="G228" s="26">
        <v>0</v>
      </c>
      <c r="H228" s="26"/>
      <c r="I228" s="72"/>
      <c r="J228" s="73"/>
    </row>
    <row r="229" spans="1:10" ht="15.75" x14ac:dyDescent="0.25">
      <c r="A229" s="113"/>
      <c r="B229" s="25" t="s">
        <v>55</v>
      </c>
      <c r="C229" s="52" t="s">
        <v>10</v>
      </c>
      <c r="D229" s="26"/>
      <c r="E229" s="26"/>
      <c r="F229" s="26"/>
      <c r="G229" s="26">
        <f>G227</f>
        <v>1500</v>
      </c>
      <c r="H229" s="26"/>
      <c r="I229" s="72"/>
      <c r="J229" s="73"/>
    </row>
    <row r="230" spans="1:10" ht="15.75" hidden="1" customHeight="1" x14ac:dyDescent="0.25">
      <c r="A230" s="113"/>
      <c r="B230" s="25" t="s">
        <v>54</v>
      </c>
      <c r="C230" s="52" t="s">
        <v>10</v>
      </c>
      <c r="D230" s="26"/>
      <c r="E230" s="26"/>
      <c r="F230" s="26"/>
      <c r="G230" s="26">
        <v>0</v>
      </c>
      <c r="H230" s="26"/>
      <c r="I230" s="53"/>
      <c r="J230" s="54"/>
    </row>
    <row r="231" spans="1:10" ht="15.75" hidden="1" customHeight="1" x14ac:dyDescent="0.25">
      <c r="A231" s="114"/>
      <c r="B231" s="25" t="s">
        <v>53</v>
      </c>
      <c r="C231" s="52" t="s">
        <v>10</v>
      </c>
      <c r="D231" s="26"/>
      <c r="E231" s="26"/>
      <c r="F231" s="26"/>
      <c r="G231" s="26">
        <v>0</v>
      </c>
      <c r="H231" s="26"/>
      <c r="I231" s="53"/>
      <c r="J231" s="54"/>
    </row>
    <row r="232" spans="1:10" ht="15.75" customHeight="1" x14ac:dyDescent="0.25">
      <c r="A232" s="74" t="s">
        <v>117</v>
      </c>
      <c r="B232" s="24" t="s">
        <v>8</v>
      </c>
      <c r="C232" s="52" t="s">
        <v>9</v>
      </c>
      <c r="D232" s="26"/>
      <c r="E232" s="26"/>
      <c r="F232" s="26"/>
      <c r="G232" s="26">
        <f>99+22</f>
        <v>121</v>
      </c>
      <c r="H232" s="26"/>
      <c r="I232" s="72" t="s">
        <v>34</v>
      </c>
      <c r="J232" s="73" t="s">
        <v>47</v>
      </c>
    </row>
    <row r="233" spans="1:10" ht="26.25" customHeight="1" x14ac:dyDescent="0.25">
      <c r="A233" s="75"/>
      <c r="B233" s="24" t="s">
        <v>94</v>
      </c>
      <c r="C233" s="52" t="s">
        <v>10</v>
      </c>
      <c r="D233" s="26"/>
      <c r="E233" s="26"/>
      <c r="F233" s="26"/>
      <c r="G233" s="26">
        <f>G234/G232</f>
        <v>2.9710743801652892</v>
      </c>
      <c r="H233" s="26"/>
      <c r="I233" s="72"/>
      <c r="J233" s="73"/>
    </row>
    <row r="234" spans="1:10" ht="31.5" x14ac:dyDescent="0.25">
      <c r="A234" s="75"/>
      <c r="B234" s="25" t="s">
        <v>95</v>
      </c>
      <c r="C234" s="52" t="s">
        <v>10</v>
      </c>
      <c r="D234" s="26"/>
      <c r="E234" s="26"/>
      <c r="F234" s="26"/>
      <c r="G234" s="26">
        <f>297+62.5</f>
        <v>359.5</v>
      </c>
      <c r="H234" s="26"/>
      <c r="I234" s="72"/>
      <c r="J234" s="73"/>
    </row>
    <row r="235" spans="1:10" ht="15.75" hidden="1" x14ac:dyDescent="0.25">
      <c r="A235" s="75"/>
      <c r="B235" s="25" t="s">
        <v>96</v>
      </c>
      <c r="C235" s="52" t="s">
        <v>10</v>
      </c>
      <c r="D235" s="26"/>
      <c r="E235" s="26"/>
      <c r="F235" s="26"/>
      <c r="G235" s="26"/>
      <c r="H235" s="26"/>
      <c r="I235" s="72"/>
      <c r="J235" s="73"/>
    </row>
    <row r="236" spans="1:10" ht="17.25" customHeight="1" x14ac:dyDescent="0.25">
      <c r="A236" s="75"/>
      <c r="B236" s="25" t="s">
        <v>55</v>
      </c>
      <c r="C236" s="52" t="s">
        <v>10</v>
      </c>
      <c r="D236" s="26"/>
      <c r="E236" s="26"/>
      <c r="F236" s="26"/>
      <c r="G236" s="26">
        <f>297+62.5</f>
        <v>359.5</v>
      </c>
      <c r="H236" s="26"/>
      <c r="I236" s="72"/>
      <c r="J236" s="73"/>
    </row>
    <row r="237" spans="1:10" ht="17.25" hidden="1" customHeight="1" x14ac:dyDescent="0.25">
      <c r="A237" s="75"/>
      <c r="B237" s="25" t="s">
        <v>54</v>
      </c>
      <c r="C237" s="52" t="s">
        <v>10</v>
      </c>
      <c r="D237" s="26"/>
      <c r="E237" s="26"/>
      <c r="F237" s="26">
        <v>0</v>
      </c>
      <c r="G237" s="26"/>
      <c r="H237" s="26"/>
      <c r="I237" s="53"/>
      <c r="J237" s="54"/>
    </row>
    <row r="238" spans="1:10" ht="20.25" hidden="1" customHeight="1" x14ac:dyDescent="0.25">
      <c r="A238" s="76"/>
      <c r="B238" s="25" t="s">
        <v>53</v>
      </c>
      <c r="C238" s="52" t="s">
        <v>10</v>
      </c>
      <c r="D238" s="26"/>
      <c r="E238" s="26"/>
      <c r="F238" s="26">
        <v>0</v>
      </c>
      <c r="G238" s="26"/>
      <c r="H238" s="26"/>
      <c r="I238" s="53"/>
      <c r="J238" s="54"/>
    </row>
    <row r="239" spans="1:10" ht="22.5" customHeight="1" x14ac:dyDescent="0.25">
      <c r="A239" s="74" t="s">
        <v>118</v>
      </c>
      <c r="B239" s="24" t="s">
        <v>8</v>
      </c>
      <c r="C239" s="52" t="s">
        <v>9</v>
      </c>
      <c r="D239" s="27"/>
      <c r="E239" s="26"/>
      <c r="F239" s="26"/>
      <c r="G239" s="27"/>
      <c r="H239" s="27"/>
      <c r="I239" s="77" t="s">
        <v>32</v>
      </c>
      <c r="J239" s="73" t="s">
        <v>48</v>
      </c>
    </row>
    <row r="240" spans="1:10" ht="27.75" customHeight="1" x14ac:dyDescent="0.25">
      <c r="A240" s="75"/>
      <c r="B240" s="24" t="s">
        <v>94</v>
      </c>
      <c r="C240" s="52" t="s">
        <v>10</v>
      </c>
      <c r="D240" s="27"/>
      <c r="E240" s="26"/>
      <c r="F240" s="26"/>
      <c r="G240" s="27"/>
      <c r="H240" s="27"/>
      <c r="I240" s="78"/>
      <c r="J240" s="73"/>
    </row>
    <row r="241" spans="1:10" ht="31.5" x14ac:dyDescent="0.25">
      <c r="A241" s="75"/>
      <c r="B241" s="25" t="s">
        <v>95</v>
      </c>
      <c r="C241" s="52" t="s">
        <v>10</v>
      </c>
      <c r="D241" s="26"/>
      <c r="E241" s="26"/>
      <c r="F241" s="26"/>
      <c r="G241" s="26"/>
      <c r="H241" s="26"/>
      <c r="I241" s="78"/>
      <c r="J241" s="73"/>
    </row>
    <row r="242" spans="1:10" ht="15.75" x14ac:dyDescent="0.25">
      <c r="A242" s="75"/>
      <c r="B242" s="25" t="s">
        <v>96</v>
      </c>
      <c r="C242" s="52" t="s">
        <v>10</v>
      </c>
      <c r="D242" s="26"/>
      <c r="E242" s="26"/>
      <c r="F242" s="26"/>
      <c r="G242" s="26"/>
      <c r="H242" s="26"/>
      <c r="I242" s="78"/>
      <c r="J242" s="73"/>
    </row>
    <row r="243" spans="1:10" ht="15.75" x14ac:dyDescent="0.25">
      <c r="A243" s="75"/>
      <c r="B243" s="25" t="s">
        <v>55</v>
      </c>
      <c r="C243" s="52" t="s">
        <v>10</v>
      </c>
      <c r="D243" s="26"/>
      <c r="E243" s="26"/>
      <c r="F243" s="26"/>
      <c r="G243" s="26"/>
      <c r="H243" s="26"/>
      <c r="I243" s="78"/>
      <c r="J243" s="73"/>
    </row>
    <row r="244" spans="1:10" ht="15.75" x14ac:dyDescent="0.25">
      <c r="A244" s="75"/>
      <c r="B244" s="25" t="s">
        <v>54</v>
      </c>
      <c r="C244" s="52" t="s">
        <v>10</v>
      </c>
      <c r="D244" s="26"/>
      <c r="E244" s="26"/>
      <c r="F244" s="26"/>
      <c r="G244" s="26"/>
      <c r="H244" s="26"/>
      <c r="I244" s="78"/>
      <c r="J244" s="73"/>
    </row>
    <row r="245" spans="1:10" ht="15.75" x14ac:dyDescent="0.25">
      <c r="A245" s="76"/>
      <c r="B245" s="25" t="s">
        <v>53</v>
      </c>
      <c r="C245" s="52" t="s">
        <v>10</v>
      </c>
      <c r="D245" s="26"/>
      <c r="E245" s="26"/>
      <c r="F245" s="26"/>
      <c r="G245" s="26"/>
      <c r="H245" s="26"/>
      <c r="I245" s="78"/>
      <c r="J245" s="73"/>
    </row>
    <row r="246" spans="1:10" ht="15.75" customHeight="1" x14ac:dyDescent="0.25">
      <c r="A246" s="83" t="s">
        <v>119</v>
      </c>
      <c r="B246" s="24" t="s">
        <v>8</v>
      </c>
      <c r="C246" s="52" t="s">
        <v>9</v>
      </c>
      <c r="D246" s="27"/>
      <c r="E246" s="26">
        <v>1</v>
      </c>
      <c r="F246" s="26"/>
      <c r="G246" s="27"/>
      <c r="H246" s="27"/>
      <c r="I246" s="78"/>
      <c r="J246" s="73"/>
    </row>
    <row r="247" spans="1:10" ht="24.75" customHeight="1" x14ac:dyDescent="0.25">
      <c r="A247" s="84"/>
      <c r="B247" s="24" t="s">
        <v>94</v>
      </c>
      <c r="C247" s="52" t="s">
        <v>10</v>
      </c>
      <c r="D247" s="27"/>
      <c r="E247" s="26">
        <v>110</v>
      </c>
      <c r="F247" s="26"/>
      <c r="G247" s="27"/>
      <c r="H247" s="27"/>
      <c r="I247" s="78"/>
      <c r="J247" s="73"/>
    </row>
    <row r="248" spans="1:10" ht="31.5" x14ac:dyDescent="0.25">
      <c r="A248" s="84"/>
      <c r="B248" s="25" t="s">
        <v>95</v>
      </c>
      <c r="C248" s="52" t="s">
        <v>10</v>
      </c>
      <c r="D248" s="27"/>
      <c r="E248" s="26">
        <v>110</v>
      </c>
      <c r="F248" s="26"/>
      <c r="G248" s="27"/>
      <c r="H248" s="27"/>
      <c r="I248" s="78"/>
      <c r="J248" s="73"/>
    </row>
    <row r="249" spans="1:10" ht="15.75" hidden="1" customHeight="1" x14ac:dyDescent="0.25">
      <c r="A249" s="84"/>
      <c r="B249" s="25" t="s">
        <v>96</v>
      </c>
      <c r="C249" s="52" t="s">
        <v>10</v>
      </c>
      <c r="D249" s="27"/>
      <c r="E249" s="26">
        <v>0</v>
      </c>
      <c r="F249" s="26"/>
      <c r="G249" s="27"/>
      <c r="H249" s="27"/>
      <c r="I249" s="78"/>
      <c r="J249" s="73"/>
    </row>
    <row r="250" spans="1:10" ht="15.75" x14ac:dyDescent="0.25">
      <c r="A250" s="84"/>
      <c r="B250" s="25" t="s">
        <v>55</v>
      </c>
      <c r="C250" s="52" t="s">
        <v>10</v>
      </c>
      <c r="D250" s="27"/>
      <c r="E250" s="26">
        <f>E248</f>
        <v>110</v>
      </c>
      <c r="F250" s="26"/>
      <c r="G250" s="27"/>
      <c r="H250" s="27"/>
      <c r="I250" s="78"/>
      <c r="J250" s="73"/>
    </row>
    <row r="251" spans="1:10" ht="15.75" hidden="1" customHeight="1" x14ac:dyDescent="0.25">
      <c r="A251" s="84"/>
      <c r="B251" s="25" t="s">
        <v>54</v>
      </c>
      <c r="C251" s="52" t="s">
        <v>10</v>
      </c>
      <c r="D251" s="27"/>
      <c r="E251" s="26">
        <v>0</v>
      </c>
      <c r="F251" s="26"/>
      <c r="G251" s="27"/>
      <c r="H251" s="27"/>
      <c r="I251" s="78"/>
      <c r="J251" s="73"/>
    </row>
    <row r="252" spans="1:10" ht="15.75" hidden="1" customHeight="1" x14ac:dyDescent="0.25">
      <c r="A252" s="85"/>
      <c r="B252" s="25" t="s">
        <v>53</v>
      </c>
      <c r="C252" s="52" t="s">
        <v>10</v>
      </c>
      <c r="D252" s="27"/>
      <c r="E252" s="26">
        <v>0</v>
      </c>
      <c r="F252" s="26"/>
      <c r="G252" s="27"/>
      <c r="H252" s="27"/>
      <c r="I252" s="78"/>
      <c r="J252" s="73"/>
    </row>
    <row r="253" spans="1:10" ht="15.75" customHeight="1" x14ac:dyDescent="0.25">
      <c r="A253" s="83" t="s">
        <v>120</v>
      </c>
      <c r="B253" s="24" t="s">
        <v>8</v>
      </c>
      <c r="C253" s="52" t="s">
        <v>9</v>
      </c>
      <c r="D253" s="27"/>
      <c r="E253" s="26">
        <v>1</v>
      </c>
      <c r="F253" s="26"/>
      <c r="G253" s="27"/>
      <c r="H253" s="27"/>
      <c r="I253" s="78"/>
      <c r="J253" s="73"/>
    </row>
    <row r="254" spans="1:10" ht="22.5" customHeight="1" x14ac:dyDescent="0.25">
      <c r="A254" s="84"/>
      <c r="B254" s="24" t="s">
        <v>94</v>
      </c>
      <c r="C254" s="52" t="s">
        <v>10</v>
      </c>
      <c r="D254" s="27"/>
      <c r="E254" s="26">
        <v>200</v>
      </c>
      <c r="F254" s="26"/>
      <c r="G254" s="27"/>
      <c r="H254" s="27"/>
      <c r="I254" s="78"/>
      <c r="J254" s="73"/>
    </row>
    <row r="255" spans="1:10" ht="31.5" x14ac:dyDescent="0.25">
      <c r="A255" s="84"/>
      <c r="B255" s="25" t="s">
        <v>95</v>
      </c>
      <c r="C255" s="52" t="s">
        <v>10</v>
      </c>
      <c r="D255" s="27"/>
      <c r="E255" s="26">
        <v>200</v>
      </c>
      <c r="F255" s="26"/>
      <c r="G255" s="27"/>
      <c r="H255" s="27"/>
      <c r="I255" s="78"/>
      <c r="J255" s="73"/>
    </row>
    <row r="256" spans="1:10" ht="15.75" hidden="1" customHeight="1" x14ac:dyDescent="0.25">
      <c r="A256" s="84"/>
      <c r="B256" s="25" t="s">
        <v>96</v>
      </c>
      <c r="C256" s="52" t="s">
        <v>10</v>
      </c>
      <c r="D256" s="27"/>
      <c r="E256" s="26">
        <v>0</v>
      </c>
      <c r="F256" s="26"/>
      <c r="G256" s="27"/>
      <c r="H256" s="27"/>
      <c r="I256" s="78"/>
      <c r="J256" s="73"/>
    </row>
    <row r="257" spans="1:10" ht="15.75" x14ac:dyDescent="0.25">
      <c r="A257" s="84"/>
      <c r="B257" s="25" t="s">
        <v>55</v>
      </c>
      <c r="C257" s="52" t="s">
        <v>10</v>
      </c>
      <c r="D257" s="27"/>
      <c r="E257" s="26">
        <f>E255</f>
        <v>200</v>
      </c>
      <c r="F257" s="26"/>
      <c r="G257" s="27"/>
      <c r="H257" s="27"/>
      <c r="I257" s="78"/>
      <c r="J257" s="73"/>
    </row>
    <row r="258" spans="1:10" ht="15.75" hidden="1" customHeight="1" x14ac:dyDescent="0.25">
      <c r="A258" s="84"/>
      <c r="B258" s="25" t="s">
        <v>54</v>
      </c>
      <c r="C258" s="52" t="s">
        <v>10</v>
      </c>
      <c r="D258" s="27"/>
      <c r="E258" s="26">
        <v>0</v>
      </c>
      <c r="F258" s="26"/>
      <c r="G258" s="27"/>
      <c r="H258" s="27"/>
      <c r="I258" s="78"/>
      <c r="J258" s="73"/>
    </row>
    <row r="259" spans="1:10" ht="15.75" hidden="1" customHeight="1" x14ac:dyDescent="0.25">
      <c r="A259" s="85"/>
      <c r="B259" s="25" t="s">
        <v>53</v>
      </c>
      <c r="C259" s="52" t="s">
        <v>10</v>
      </c>
      <c r="D259" s="27"/>
      <c r="E259" s="26">
        <v>0</v>
      </c>
      <c r="F259" s="26"/>
      <c r="G259" s="27"/>
      <c r="H259" s="27"/>
      <c r="I259" s="78"/>
      <c r="J259" s="73"/>
    </row>
    <row r="260" spans="1:10" ht="15.75" customHeight="1" x14ac:dyDescent="0.25">
      <c r="A260" s="83" t="s">
        <v>121</v>
      </c>
      <c r="B260" s="24" t="s">
        <v>8</v>
      </c>
      <c r="C260" s="52" t="s">
        <v>9</v>
      </c>
      <c r="D260" s="27"/>
      <c r="E260" s="26"/>
      <c r="F260" s="26"/>
      <c r="G260" s="26">
        <v>1</v>
      </c>
      <c r="H260" s="26">
        <v>1</v>
      </c>
      <c r="I260" s="78"/>
      <c r="J260" s="73"/>
    </row>
    <row r="261" spans="1:10" ht="22.5" customHeight="1" x14ac:dyDescent="0.25">
      <c r="A261" s="84"/>
      <c r="B261" s="24" t="s">
        <v>94</v>
      </c>
      <c r="C261" s="52" t="s">
        <v>10</v>
      </c>
      <c r="D261" s="27"/>
      <c r="E261" s="26"/>
      <c r="F261" s="26"/>
      <c r="G261" s="26">
        <f>3500-1000</f>
        <v>2500</v>
      </c>
      <c r="H261" s="26">
        <v>1640</v>
      </c>
      <c r="I261" s="78"/>
      <c r="J261" s="73"/>
    </row>
    <row r="262" spans="1:10" ht="31.5" x14ac:dyDescent="0.25">
      <c r="A262" s="84"/>
      <c r="B262" s="25" t="s">
        <v>95</v>
      </c>
      <c r="C262" s="52" t="s">
        <v>10</v>
      </c>
      <c r="D262" s="27"/>
      <c r="E262" s="26"/>
      <c r="F262" s="26"/>
      <c r="G262" s="26">
        <f>3500-1000</f>
        <v>2500</v>
      </c>
      <c r="H262" s="26">
        <v>1640</v>
      </c>
      <c r="I262" s="78"/>
      <c r="J262" s="73"/>
    </row>
    <row r="263" spans="1:10" ht="15.75" hidden="1" customHeight="1" x14ac:dyDescent="0.25">
      <c r="A263" s="84"/>
      <c r="B263" s="25" t="s">
        <v>96</v>
      </c>
      <c r="C263" s="52" t="s">
        <v>10</v>
      </c>
      <c r="D263" s="27"/>
      <c r="E263" s="26"/>
      <c r="F263" s="26"/>
      <c r="G263" s="26">
        <v>0</v>
      </c>
      <c r="H263" s="26"/>
      <c r="I263" s="78"/>
      <c r="J263" s="73"/>
    </row>
    <row r="264" spans="1:10" ht="15.75" x14ac:dyDescent="0.25">
      <c r="A264" s="84"/>
      <c r="B264" s="25" t="s">
        <v>55</v>
      </c>
      <c r="C264" s="52" t="s">
        <v>10</v>
      </c>
      <c r="D264" s="27"/>
      <c r="E264" s="26"/>
      <c r="F264" s="26"/>
      <c r="G264" s="26">
        <f>G262</f>
        <v>2500</v>
      </c>
      <c r="H264" s="26">
        <v>1640</v>
      </c>
      <c r="I264" s="79"/>
      <c r="J264" s="73"/>
    </row>
    <row r="265" spans="1:10" ht="15.75" hidden="1" x14ac:dyDescent="0.25">
      <c r="A265" s="84"/>
      <c r="B265" s="25" t="s">
        <v>54</v>
      </c>
      <c r="C265" s="52" t="s">
        <v>10</v>
      </c>
      <c r="D265" s="27"/>
      <c r="E265" s="26"/>
      <c r="F265" s="26">
        <v>0</v>
      </c>
      <c r="G265" s="27"/>
      <c r="H265" s="27"/>
      <c r="I265" s="53"/>
      <c r="J265" s="54"/>
    </row>
    <row r="266" spans="1:10" ht="15.75" hidden="1" x14ac:dyDescent="0.25">
      <c r="A266" s="85"/>
      <c r="B266" s="25" t="s">
        <v>53</v>
      </c>
      <c r="C266" s="52" t="s">
        <v>10</v>
      </c>
      <c r="D266" s="27"/>
      <c r="E266" s="26"/>
      <c r="F266" s="26">
        <v>0</v>
      </c>
      <c r="G266" s="27"/>
      <c r="H266" s="27"/>
      <c r="I266" s="53"/>
      <c r="J266" s="54"/>
    </row>
    <row r="267" spans="1:10" ht="25.5" customHeight="1" x14ac:dyDescent="0.25">
      <c r="A267" s="74" t="s">
        <v>122</v>
      </c>
      <c r="B267" s="24" t="s">
        <v>8</v>
      </c>
      <c r="C267" s="52" t="s">
        <v>9</v>
      </c>
      <c r="D267" s="26"/>
      <c r="E267" s="26"/>
      <c r="F267" s="26"/>
      <c r="G267" s="50">
        <v>142.85</v>
      </c>
      <c r="H267" s="26"/>
      <c r="I267" s="77" t="s">
        <v>32</v>
      </c>
      <c r="J267" s="86" t="s">
        <v>49</v>
      </c>
    </row>
    <row r="268" spans="1:10" ht="25.5" customHeight="1" x14ac:dyDescent="0.25">
      <c r="A268" s="75"/>
      <c r="B268" s="24" t="s">
        <v>94</v>
      </c>
      <c r="C268" s="52" t="s">
        <v>10</v>
      </c>
      <c r="D268" s="26"/>
      <c r="E268" s="26"/>
      <c r="F268" s="26"/>
      <c r="G268" s="26">
        <v>3.5</v>
      </c>
      <c r="H268" s="26"/>
      <c r="I268" s="78"/>
      <c r="J268" s="87"/>
    </row>
    <row r="269" spans="1:10" ht="31.5" x14ac:dyDescent="0.25">
      <c r="A269" s="75"/>
      <c r="B269" s="25" t="s">
        <v>95</v>
      </c>
      <c r="C269" s="52" t="s">
        <v>10</v>
      </c>
      <c r="D269" s="26"/>
      <c r="E269" s="26"/>
      <c r="F269" s="26"/>
      <c r="G269" s="26">
        <v>500</v>
      </c>
      <c r="H269" s="26"/>
      <c r="I269" s="78"/>
      <c r="J269" s="87"/>
    </row>
    <row r="270" spans="1:10" ht="15.75" hidden="1" customHeight="1" x14ac:dyDescent="0.25">
      <c r="A270" s="75"/>
      <c r="B270" s="25" t="s">
        <v>96</v>
      </c>
      <c r="C270" s="52" t="s">
        <v>10</v>
      </c>
      <c r="D270" s="26"/>
      <c r="E270" s="26"/>
      <c r="F270" s="26"/>
      <c r="G270" s="26"/>
      <c r="H270" s="26"/>
      <c r="I270" s="78"/>
      <c r="J270" s="87"/>
    </row>
    <row r="271" spans="1:10" ht="15.75" x14ac:dyDescent="0.25">
      <c r="A271" s="75"/>
      <c r="B271" s="25" t="s">
        <v>55</v>
      </c>
      <c r="C271" s="52" t="s">
        <v>10</v>
      </c>
      <c r="D271" s="26"/>
      <c r="E271" s="26"/>
      <c r="F271" s="26"/>
      <c r="G271" s="26">
        <v>500</v>
      </c>
      <c r="H271" s="26"/>
      <c r="I271" s="78"/>
      <c r="J271" s="87"/>
    </row>
    <row r="272" spans="1:10" ht="15.75" hidden="1" customHeight="1" x14ac:dyDescent="0.25">
      <c r="A272" s="75"/>
      <c r="B272" s="25" t="s">
        <v>54</v>
      </c>
      <c r="C272" s="52" t="s">
        <v>10</v>
      </c>
      <c r="D272" s="26"/>
      <c r="E272" s="26"/>
      <c r="F272" s="26">
        <v>0</v>
      </c>
      <c r="G272" s="26"/>
      <c r="H272" s="26"/>
      <c r="I272" s="78"/>
      <c r="J272" s="87"/>
    </row>
    <row r="273" spans="1:10" ht="15.75" hidden="1" customHeight="1" x14ac:dyDescent="0.25">
      <c r="A273" s="76"/>
      <c r="B273" s="25" t="s">
        <v>53</v>
      </c>
      <c r="C273" s="52" t="s">
        <v>10</v>
      </c>
      <c r="D273" s="26"/>
      <c r="E273" s="26"/>
      <c r="F273" s="26">
        <v>0</v>
      </c>
      <c r="G273" s="26"/>
      <c r="H273" s="26"/>
      <c r="I273" s="78"/>
      <c r="J273" s="87"/>
    </row>
    <row r="274" spans="1:10" ht="15.75" hidden="1" customHeight="1" x14ac:dyDescent="0.25">
      <c r="A274" s="84"/>
      <c r="B274" s="25" t="s">
        <v>54</v>
      </c>
      <c r="C274" s="52" t="s">
        <v>10</v>
      </c>
      <c r="D274" s="27"/>
      <c r="E274" s="26"/>
      <c r="F274" s="26"/>
      <c r="G274" s="27"/>
      <c r="H274" s="27"/>
      <c r="I274" s="78"/>
      <c r="J274" s="87"/>
    </row>
    <row r="275" spans="1:10" ht="15.75" hidden="1" customHeight="1" x14ac:dyDescent="0.25">
      <c r="A275" s="85"/>
      <c r="B275" s="25" t="s">
        <v>53</v>
      </c>
      <c r="C275" s="52" t="s">
        <v>10</v>
      </c>
      <c r="D275" s="27"/>
      <c r="E275" s="26"/>
      <c r="F275" s="26"/>
      <c r="G275" s="27"/>
      <c r="H275" s="27"/>
      <c r="I275" s="78"/>
      <c r="J275" s="87"/>
    </row>
    <row r="276" spans="1:10" ht="24.75" customHeight="1" x14ac:dyDescent="0.25">
      <c r="A276" s="74" t="s">
        <v>123</v>
      </c>
      <c r="B276" s="24" t="s">
        <v>8</v>
      </c>
      <c r="C276" s="52" t="s">
        <v>9</v>
      </c>
      <c r="D276" s="26"/>
      <c r="E276" s="26"/>
      <c r="F276" s="26"/>
      <c r="G276" s="26">
        <v>1</v>
      </c>
      <c r="H276" s="26"/>
      <c r="I276" s="72" t="s">
        <v>32</v>
      </c>
      <c r="J276" s="73" t="s">
        <v>49</v>
      </c>
    </row>
    <row r="277" spans="1:10" ht="24.75" customHeight="1" x14ac:dyDescent="0.25">
      <c r="A277" s="75"/>
      <c r="B277" s="24" t="s">
        <v>94</v>
      </c>
      <c r="C277" s="52" t="s">
        <v>10</v>
      </c>
      <c r="D277" s="26"/>
      <c r="E277" s="26"/>
      <c r="F277" s="26"/>
      <c r="G277" s="26">
        <v>50</v>
      </c>
      <c r="H277" s="26"/>
      <c r="I277" s="72"/>
      <c r="J277" s="73"/>
    </row>
    <row r="278" spans="1:10" ht="31.5" x14ac:dyDescent="0.25">
      <c r="A278" s="75"/>
      <c r="B278" s="25" t="s">
        <v>95</v>
      </c>
      <c r="C278" s="52" t="s">
        <v>10</v>
      </c>
      <c r="D278" s="26"/>
      <c r="E278" s="26"/>
      <c r="F278" s="26"/>
      <c r="G278" s="26">
        <v>50</v>
      </c>
      <c r="H278" s="26"/>
      <c r="I278" s="72"/>
      <c r="J278" s="73"/>
    </row>
    <row r="279" spans="1:10" ht="15.75" x14ac:dyDescent="0.25">
      <c r="A279" s="75"/>
      <c r="B279" s="25" t="s">
        <v>96</v>
      </c>
      <c r="C279" s="52" t="s">
        <v>10</v>
      </c>
      <c r="D279" s="26"/>
      <c r="E279" s="26"/>
      <c r="F279" s="26"/>
      <c r="G279" s="26">
        <v>0</v>
      </c>
      <c r="H279" s="26"/>
      <c r="I279" s="72"/>
      <c r="J279" s="73"/>
    </row>
    <row r="280" spans="1:10" ht="15.75" x14ac:dyDescent="0.25">
      <c r="A280" s="75"/>
      <c r="B280" s="25" t="s">
        <v>55</v>
      </c>
      <c r="C280" s="52" t="s">
        <v>10</v>
      </c>
      <c r="D280" s="26"/>
      <c r="E280" s="26"/>
      <c r="F280" s="26"/>
      <c r="G280" s="26">
        <f>G278</f>
        <v>50</v>
      </c>
      <c r="H280" s="26"/>
      <c r="I280" s="72"/>
      <c r="J280" s="73"/>
    </row>
    <row r="281" spans="1:10" ht="15.75" hidden="1" x14ac:dyDescent="0.25">
      <c r="A281" s="75"/>
      <c r="B281" s="25" t="s">
        <v>54</v>
      </c>
      <c r="C281" s="52" t="s">
        <v>10</v>
      </c>
      <c r="D281" s="26"/>
      <c r="E281" s="26"/>
      <c r="F281" s="26"/>
      <c r="G281" s="26">
        <v>0</v>
      </c>
      <c r="H281" s="26"/>
      <c r="I281" s="53"/>
      <c r="J281" s="54"/>
    </row>
    <row r="282" spans="1:10" ht="15.75" hidden="1" x14ac:dyDescent="0.25">
      <c r="A282" s="76"/>
      <c r="B282" s="25" t="s">
        <v>53</v>
      </c>
      <c r="C282" s="52" t="s">
        <v>10</v>
      </c>
      <c r="D282" s="26"/>
      <c r="E282" s="26"/>
      <c r="F282" s="26"/>
      <c r="G282" s="26">
        <v>0</v>
      </c>
      <c r="H282" s="26"/>
      <c r="I282" s="53"/>
      <c r="J282" s="54"/>
    </row>
    <row r="283" spans="1:10" ht="15.75" hidden="1" x14ac:dyDescent="0.25">
      <c r="A283" s="75"/>
      <c r="B283" s="25" t="s">
        <v>54</v>
      </c>
      <c r="C283" s="52" t="s">
        <v>10</v>
      </c>
      <c r="D283" s="26"/>
      <c r="E283" s="26"/>
      <c r="F283" s="26">
        <v>0</v>
      </c>
      <c r="G283" s="26"/>
      <c r="H283" s="26"/>
      <c r="I283" s="53"/>
      <c r="J283" s="54"/>
    </row>
    <row r="284" spans="1:10" ht="15.75" hidden="1" x14ac:dyDescent="0.25">
      <c r="A284" s="76"/>
      <c r="B284" s="25" t="s">
        <v>53</v>
      </c>
      <c r="C284" s="52" t="s">
        <v>10</v>
      </c>
      <c r="D284" s="26"/>
      <c r="E284" s="26"/>
      <c r="F284" s="26">
        <v>0</v>
      </c>
      <c r="G284" s="26"/>
      <c r="H284" s="26"/>
      <c r="I284" s="53"/>
      <c r="J284" s="54"/>
    </row>
    <row r="285" spans="1:10" ht="23.25" hidden="1" customHeight="1" x14ac:dyDescent="0.25">
      <c r="A285" s="84"/>
      <c r="B285" s="25" t="s">
        <v>54</v>
      </c>
      <c r="C285" s="52" t="s">
        <v>10</v>
      </c>
      <c r="D285" s="27"/>
      <c r="E285" s="26"/>
      <c r="F285" s="26">
        <v>0</v>
      </c>
      <c r="G285" s="27"/>
      <c r="H285" s="27"/>
      <c r="I285" s="53"/>
      <c r="J285" s="54"/>
    </row>
    <row r="286" spans="1:10" ht="23.25" hidden="1" customHeight="1" x14ac:dyDescent="0.25">
      <c r="A286" s="85"/>
      <c r="B286" s="25" t="s">
        <v>53</v>
      </c>
      <c r="C286" s="52" t="s">
        <v>10</v>
      </c>
      <c r="D286" s="27"/>
      <c r="E286" s="26"/>
      <c r="F286" s="26">
        <v>0</v>
      </c>
      <c r="G286" s="27"/>
      <c r="H286" s="27"/>
      <c r="I286" s="53"/>
      <c r="J286" s="54"/>
    </row>
    <row r="287" spans="1:10" ht="27.75" customHeight="1" x14ac:dyDescent="0.25">
      <c r="A287" s="74" t="s">
        <v>137</v>
      </c>
      <c r="B287" s="24" t="s">
        <v>8</v>
      </c>
      <c r="C287" s="52" t="s">
        <v>9</v>
      </c>
      <c r="D287" s="26"/>
      <c r="E287" s="26"/>
      <c r="F287" s="26"/>
      <c r="G287" s="26">
        <v>16</v>
      </c>
      <c r="H287" s="26"/>
      <c r="I287" s="72" t="s">
        <v>32</v>
      </c>
      <c r="J287" s="73" t="s">
        <v>49</v>
      </c>
    </row>
    <row r="288" spans="1:10" ht="27.75" customHeight="1" x14ac:dyDescent="0.25">
      <c r="A288" s="75"/>
      <c r="B288" s="24" t="s">
        <v>94</v>
      </c>
      <c r="C288" s="52" t="s">
        <v>10</v>
      </c>
      <c r="D288" s="26"/>
      <c r="E288" s="26"/>
      <c r="F288" s="26"/>
      <c r="G288" s="50">
        <v>1.25</v>
      </c>
      <c r="H288" s="26"/>
      <c r="I288" s="72"/>
      <c r="J288" s="73"/>
    </row>
    <row r="289" spans="1:10" ht="31.5" x14ac:dyDescent="0.25">
      <c r="A289" s="75"/>
      <c r="B289" s="25" t="s">
        <v>95</v>
      </c>
      <c r="C289" s="52" t="s">
        <v>10</v>
      </c>
      <c r="D289" s="26"/>
      <c r="E289" s="26"/>
      <c r="F289" s="26"/>
      <c r="G289" s="26">
        <v>20</v>
      </c>
      <c r="H289" s="26"/>
      <c r="I289" s="72"/>
      <c r="J289" s="73"/>
    </row>
    <row r="290" spans="1:10" ht="15.75" hidden="1" x14ac:dyDescent="0.25">
      <c r="A290" s="75"/>
      <c r="B290" s="25" t="s">
        <v>96</v>
      </c>
      <c r="C290" s="52" t="s">
        <v>10</v>
      </c>
      <c r="D290" s="26"/>
      <c r="E290" s="26"/>
      <c r="F290" s="26"/>
      <c r="G290" s="26">
        <v>0</v>
      </c>
      <c r="H290" s="26"/>
      <c r="I290" s="72"/>
      <c r="J290" s="73"/>
    </row>
    <row r="291" spans="1:10" ht="15.75" x14ac:dyDescent="0.25">
      <c r="A291" s="75"/>
      <c r="B291" s="25" t="s">
        <v>55</v>
      </c>
      <c r="C291" s="52" t="s">
        <v>10</v>
      </c>
      <c r="D291" s="26"/>
      <c r="E291" s="26"/>
      <c r="F291" s="26"/>
      <c r="G291" s="26">
        <v>20</v>
      </c>
      <c r="H291" s="26"/>
      <c r="I291" s="72"/>
      <c r="J291" s="73"/>
    </row>
    <row r="292" spans="1:10" ht="15.75" hidden="1" x14ac:dyDescent="0.25">
      <c r="A292" s="75"/>
      <c r="B292" s="25" t="s">
        <v>54</v>
      </c>
      <c r="C292" s="52" t="s">
        <v>10</v>
      </c>
      <c r="D292" s="26"/>
      <c r="E292" s="26"/>
      <c r="F292" s="26">
        <v>0</v>
      </c>
      <c r="G292" s="26"/>
      <c r="H292" s="26"/>
      <c r="I292" s="53"/>
      <c r="J292" s="54"/>
    </row>
    <row r="293" spans="1:10" ht="15.75" hidden="1" x14ac:dyDescent="0.25">
      <c r="A293" s="76"/>
      <c r="B293" s="25" t="s">
        <v>53</v>
      </c>
      <c r="C293" s="52" t="s">
        <v>10</v>
      </c>
      <c r="D293" s="26"/>
      <c r="E293" s="26"/>
      <c r="F293" s="26">
        <v>0</v>
      </c>
      <c r="G293" s="26"/>
      <c r="H293" s="26"/>
      <c r="I293" s="53"/>
      <c r="J293" s="54"/>
    </row>
    <row r="294" spans="1:10" ht="15.75" customHeight="1" x14ac:dyDescent="0.25">
      <c r="A294" s="74" t="s">
        <v>138</v>
      </c>
      <c r="B294" s="24" t="s">
        <v>8</v>
      </c>
      <c r="C294" s="52" t="s">
        <v>9</v>
      </c>
      <c r="D294" s="26"/>
      <c r="E294" s="26"/>
      <c r="F294" s="26"/>
      <c r="G294" s="26">
        <v>100</v>
      </c>
      <c r="H294" s="26"/>
      <c r="I294" s="72" t="s">
        <v>32</v>
      </c>
      <c r="J294" s="73" t="s">
        <v>47</v>
      </c>
    </row>
    <row r="295" spans="1:10" ht="31.5" x14ac:dyDescent="0.25">
      <c r="A295" s="75"/>
      <c r="B295" s="24" t="s">
        <v>94</v>
      </c>
      <c r="C295" s="52" t="s">
        <v>10</v>
      </c>
      <c r="D295" s="26"/>
      <c r="E295" s="26"/>
      <c r="F295" s="26"/>
      <c r="G295" s="26">
        <f>G296/G294</f>
        <v>15</v>
      </c>
      <c r="H295" s="26"/>
      <c r="I295" s="72"/>
      <c r="J295" s="73"/>
    </row>
    <row r="296" spans="1:10" ht="31.5" x14ac:dyDescent="0.25">
      <c r="A296" s="75"/>
      <c r="B296" s="25" t="s">
        <v>95</v>
      </c>
      <c r="C296" s="52" t="s">
        <v>10</v>
      </c>
      <c r="D296" s="26"/>
      <c r="E296" s="26"/>
      <c r="F296" s="26"/>
      <c r="G296" s="26">
        <v>1500</v>
      </c>
      <c r="H296" s="26"/>
      <c r="I296" s="72"/>
      <c r="J296" s="73"/>
    </row>
    <row r="297" spans="1:10" ht="15.75" hidden="1" x14ac:dyDescent="0.25">
      <c r="A297" s="75"/>
      <c r="B297" s="25" t="s">
        <v>96</v>
      </c>
      <c r="C297" s="52" t="s">
        <v>10</v>
      </c>
      <c r="D297" s="26"/>
      <c r="E297" s="26"/>
      <c r="F297" s="26"/>
      <c r="G297" s="26">
        <v>0</v>
      </c>
      <c r="H297" s="26"/>
      <c r="I297" s="72"/>
      <c r="J297" s="73"/>
    </row>
    <row r="298" spans="1:10" ht="24" customHeight="1" x14ac:dyDescent="0.25">
      <c r="A298" s="75"/>
      <c r="B298" s="25" t="s">
        <v>55</v>
      </c>
      <c r="C298" s="52" t="s">
        <v>10</v>
      </c>
      <c r="D298" s="26"/>
      <c r="E298" s="26"/>
      <c r="F298" s="26"/>
      <c r="G298" s="26">
        <f>G296</f>
        <v>1500</v>
      </c>
      <c r="H298" s="26"/>
      <c r="I298" s="72"/>
      <c r="J298" s="73"/>
    </row>
    <row r="299" spans="1:10" ht="18.75" hidden="1" customHeight="1" x14ac:dyDescent="0.25">
      <c r="A299" s="75"/>
      <c r="B299" s="25" t="s">
        <v>54</v>
      </c>
      <c r="C299" s="52" t="s">
        <v>10</v>
      </c>
      <c r="D299" s="26"/>
      <c r="E299" s="26"/>
      <c r="F299" s="26"/>
      <c r="G299" s="26">
        <v>0</v>
      </c>
      <c r="H299" s="26"/>
      <c r="I299" s="56"/>
      <c r="J299" s="58"/>
    </row>
    <row r="300" spans="1:10" ht="18.75" hidden="1" customHeight="1" x14ac:dyDescent="0.25">
      <c r="A300" s="76"/>
      <c r="B300" s="25" t="s">
        <v>53</v>
      </c>
      <c r="C300" s="52" t="s">
        <v>10</v>
      </c>
      <c r="D300" s="26"/>
      <c r="E300" s="26"/>
      <c r="F300" s="26"/>
      <c r="G300" s="26">
        <v>0</v>
      </c>
      <c r="H300" s="26"/>
      <c r="I300" s="56"/>
      <c r="J300" s="58"/>
    </row>
    <row r="301" spans="1:10" ht="19.5" customHeight="1" x14ac:dyDescent="0.25">
      <c r="A301" s="74" t="s">
        <v>139</v>
      </c>
      <c r="B301" s="24" t="s">
        <v>8</v>
      </c>
      <c r="C301" s="52" t="s">
        <v>9</v>
      </c>
      <c r="D301" s="26"/>
      <c r="E301" s="26"/>
      <c r="F301" s="26">
        <v>1</v>
      </c>
      <c r="G301" s="26"/>
      <c r="H301" s="26"/>
      <c r="I301" s="77" t="s">
        <v>34</v>
      </c>
      <c r="J301" s="86" t="s">
        <v>49</v>
      </c>
    </row>
    <row r="302" spans="1:10" ht="19.5" customHeight="1" x14ac:dyDescent="0.25">
      <c r="A302" s="75"/>
      <c r="B302" s="24" t="s">
        <v>94</v>
      </c>
      <c r="C302" s="52" t="s">
        <v>10</v>
      </c>
      <c r="D302" s="26"/>
      <c r="E302" s="26"/>
      <c r="F302" s="26">
        <v>300</v>
      </c>
      <c r="G302" s="26"/>
      <c r="H302" s="26"/>
      <c r="I302" s="78"/>
      <c r="J302" s="87"/>
    </row>
    <row r="303" spans="1:10" ht="31.5" x14ac:dyDescent="0.25">
      <c r="A303" s="75"/>
      <c r="B303" s="25" t="s">
        <v>95</v>
      </c>
      <c r="C303" s="52" t="s">
        <v>10</v>
      </c>
      <c r="D303" s="26"/>
      <c r="E303" s="26"/>
      <c r="F303" s="26">
        <v>300</v>
      </c>
      <c r="G303" s="26"/>
      <c r="H303" s="26"/>
      <c r="I303" s="78"/>
      <c r="J303" s="87"/>
    </row>
    <row r="304" spans="1:10" ht="15.75" hidden="1" x14ac:dyDescent="0.25">
      <c r="A304" s="75"/>
      <c r="B304" s="25" t="s">
        <v>96</v>
      </c>
      <c r="C304" s="52" t="s">
        <v>10</v>
      </c>
      <c r="D304" s="26"/>
      <c r="E304" s="26"/>
      <c r="F304" s="26">
        <v>0</v>
      </c>
      <c r="G304" s="26"/>
      <c r="H304" s="26"/>
      <c r="I304" s="78"/>
      <c r="J304" s="87"/>
    </row>
    <row r="305" spans="1:10" ht="15.75" x14ac:dyDescent="0.25">
      <c r="A305" s="75"/>
      <c r="B305" s="25" t="s">
        <v>55</v>
      </c>
      <c r="C305" s="52" t="s">
        <v>10</v>
      </c>
      <c r="D305" s="26"/>
      <c r="E305" s="26"/>
      <c r="F305" s="26">
        <v>300</v>
      </c>
      <c r="G305" s="26"/>
      <c r="H305" s="26"/>
      <c r="I305" s="79"/>
      <c r="J305" s="88"/>
    </row>
    <row r="306" spans="1:10" ht="15.75" hidden="1" x14ac:dyDescent="0.25">
      <c r="A306" s="75"/>
      <c r="B306" s="25" t="s">
        <v>54</v>
      </c>
      <c r="C306" s="52" t="s">
        <v>10</v>
      </c>
      <c r="D306" s="26"/>
      <c r="E306" s="26">
        <v>0</v>
      </c>
      <c r="F306" s="26"/>
      <c r="G306" s="26"/>
      <c r="H306" s="26"/>
      <c r="I306" s="57"/>
      <c r="J306" s="60"/>
    </row>
    <row r="307" spans="1:10" ht="15.75" hidden="1" x14ac:dyDescent="0.25">
      <c r="A307" s="76"/>
      <c r="B307" s="25" t="s">
        <v>53</v>
      </c>
      <c r="C307" s="52" t="s">
        <v>10</v>
      </c>
      <c r="D307" s="26"/>
      <c r="E307" s="26">
        <v>0</v>
      </c>
      <c r="F307" s="26"/>
      <c r="G307" s="26"/>
      <c r="H307" s="26"/>
      <c r="I307" s="57"/>
      <c r="J307" s="60"/>
    </row>
    <row r="308" spans="1:10" ht="18" customHeight="1" x14ac:dyDescent="0.25">
      <c r="A308" s="74" t="s">
        <v>140</v>
      </c>
      <c r="B308" s="24" t="s">
        <v>8</v>
      </c>
      <c r="C308" s="52" t="s">
        <v>9</v>
      </c>
      <c r="D308" s="26"/>
      <c r="E308" s="26"/>
      <c r="F308" s="26">
        <v>1</v>
      </c>
      <c r="G308" s="26"/>
      <c r="H308" s="26"/>
      <c r="I308" s="72" t="s">
        <v>34</v>
      </c>
      <c r="J308" s="73" t="s">
        <v>64</v>
      </c>
    </row>
    <row r="309" spans="1:10" ht="18" customHeight="1" x14ac:dyDescent="0.25">
      <c r="A309" s="75"/>
      <c r="B309" s="24" t="s">
        <v>94</v>
      </c>
      <c r="C309" s="52" t="s">
        <v>10</v>
      </c>
      <c r="D309" s="26"/>
      <c r="E309" s="26"/>
      <c r="F309" s="26">
        <v>250</v>
      </c>
      <c r="G309" s="26"/>
      <c r="H309" s="26"/>
      <c r="I309" s="72"/>
      <c r="J309" s="73"/>
    </row>
    <row r="310" spans="1:10" ht="31.5" x14ac:dyDescent="0.25">
      <c r="A310" s="75"/>
      <c r="B310" s="25" t="s">
        <v>95</v>
      </c>
      <c r="C310" s="52" t="s">
        <v>10</v>
      </c>
      <c r="D310" s="26"/>
      <c r="E310" s="26"/>
      <c r="F310" s="26">
        <v>250</v>
      </c>
      <c r="G310" s="26"/>
      <c r="H310" s="26"/>
      <c r="I310" s="72"/>
      <c r="J310" s="73"/>
    </row>
    <row r="311" spans="1:10" ht="15.75" hidden="1" customHeight="1" x14ac:dyDescent="0.25">
      <c r="A311" s="75"/>
      <c r="B311" s="25" t="s">
        <v>96</v>
      </c>
      <c r="C311" s="52" t="s">
        <v>10</v>
      </c>
      <c r="D311" s="26"/>
      <c r="E311" s="26"/>
      <c r="F311" s="26">
        <v>0</v>
      </c>
      <c r="G311" s="26"/>
      <c r="H311" s="26"/>
      <c r="I311" s="72"/>
      <c r="J311" s="73"/>
    </row>
    <row r="312" spans="1:10" ht="24.75" customHeight="1" x14ac:dyDescent="0.25">
      <c r="A312" s="75"/>
      <c r="B312" s="25" t="s">
        <v>55</v>
      </c>
      <c r="C312" s="52" t="s">
        <v>10</v>
      </c>
      <c r="D312" s="26"/>
      <c r="E312" s="26"/>
      <c r="F312" s="26">
        <v>250</v>
      </c>
      <c r="G312" s="26"/>
      <c r="H312" s="26"/>
      <c r="I312" s="72"/>
      <c r="J312" s="73"/>
    </row>
    <row r="313" spans="1:10" ht="21.75" hidden="1" customHeight="1" x14ac:dyDescent="0.25">
      <c r="A313" s="75"/>
      <c r="B313" s="25" t="s">
        <v>54</v>
      </c>
      <c r="C313" s="52" t="s">
        <v>10</v>
      </c>
      <c r="D313" s="26"/>
      <c r="E313" s="26"/>
      <c r="F313" s="26">
        <v>0</v>
      </c>
      <c r="G313" s="26"/>
      <c r="H313" s="26"/>
      <c r="I313" s="53"/>
      <c r="J313" s="54"/>
    </row>
    <row r="314" spans="1:10" ht="22.5" hidden="1" customHeight="1" x14ac:dyDescent="0.25">
      <c r="A314" s="76"/>
      <c r="B314" s="25" t="s">
        <v>53</v>
      </c>
      <c r="C314" s="52" t="s">
        <v>10</v>
      </c>
      <c r="D314" s="26"/>
      <c r="E314" s="26"/>
      <c r="F314" s="26">
        <v>0</v>
      </c>
      <c r="G314" s="26"/>
      <c r="H314" s="26"/>
      <c r="I314" s="53"/>
      <c r="J314" s="54"/>
    </row>
    <row r="315" spans="1:10" ht="24" customHeight="1" x14ac:dyDescent="0.25">
      <c r="A315" s="74" t="s">
        <v>141</v>
      </c>
      <c r="B315" s="24" t="s">
        <v>8</v>
      </c>
      <c r="C315" s="52" t="s">
        <v>9</v>
      </c>
      <c r="D315" s="26"/>
      <c r="E315" s="26"/>
      <c r="F315" s="51"/>
      <c r="G315" s="26">
        <v>50</v>
      </c>
      <c r="H315" s="26">
        <v>50</v>
      </c>
      <c r="I315" s="72" t="s">
        <v>34</v>
      </c>
      <c r="J315" s="73" t="s">
        <v>64</v>
      </c>
    </row>
    <row r="316" spans="1:10" ht="25.5" customHeight="1" x14ac:dyDescent="0.25">
      <c r="A316" s="75"/>
      <c r="B316" s="24" t="s">
        <v>94</v>
      </c>
      <c r="C316" s="52" t="s">
        <v>10</v>
      </c>
      <c r="D316" s="26"/>
      <c r="E316" s="26"/>
      <c r="F316" s="51"/>
      <c r="G316" s="26">
        <f>G317/G315</f>
        <v>1</v>
      </c>
      <c r="H316" s="26">
        <f>H317/H315</f>
        <v>1</v>
      </c>
      <c r="I316" s="72"/>
      <c r="J316" s="73"/>
    </row>
    <row r="317" spans="1:10" ht="31.5" x14ac:dyDescent="0.25">
      <c r="A317" s="75"/>
      <c r="B317" s="25" t="s">
        <v>95</v>
      </c>
      <c r="C317" s="52" t="s">
        <v>10</v>
      </c>
      <c r="D317" s="26"/>
      <c r="E317" s="26"/>
      <c r="F317" s="51"/>
      <c r="G317" s="26">
        <v>50</v>
      </c>
      <c r="H317" s="26">
        <v>50</v>
      </c>
      <c r="I317" s="72"/>
      <c r="J317" s="73"/>
    </row>
    <row r="318" spans="1:10" ht="15.75" hidden="1" x14ac:dyDescent="0.25">
      <c r="A318" s="75"/>
      <c r="B318" s="25" t="s">
        <v>96</v>
      </c>
      <c r="C318" s="52" t="s">
        <v>10</v>
      </c>
      <c r="D318" s="26"/>
      <c r="E318" s="26"/>
      <c r="F318" s="51"/>
      <c r="G318" s="26">
        <v>0</v>
      </c>
      <c r="H318" s="26">
        <v>0</v>
      </c>
      <c r="I318" s="72"/>
      <c r="J318" s="73"/>
    </row>
    <row r="319" spans="1:10" ht="19.5" customHeight="1" x14ac:dyDescent="0.25">
      <c r="A319" s="75"/>
      <c r="B319" s="25" t="s">
        <v>55</v>
      </c>
      <c r="C319" s="52" t="s">
        <v>10</v>
      </c>
      <c r="D319" s="26"/>
      <c r="E319" s="26"/>
      <c r="F319" s="51"/>
      <c r="G319" s="26">
        <v>50</v>
      </c>
      <c r="H319" s="26">
        <v>50</v>
      </c>
      <c r="I319" s="72"/>
      <c r="J319" s="73"/>
    </row>
    <row r="320" spans="1:10" ht="23.25" hidden="1" customHeight="1" x14ac:dyDescent="0.25">
      <c r="A320" s="75"/>
      <c r="B320" s="25" t="s">
        <v>54</v>
      </c>
      <c r="C320" s="52" t="s">
        <v>10</v>
      </c>
      <c r="D320" s="26"/>
      <c r="E320" s="26">
        <v>0</v>
      </c>
      <c r="F320" s="26">
        <v>0</v>
      </c>
      <c r="G320" s="26">
        <v>0</v>
      </c>
      <c r="H320" s="26">
        <v>0</v>
      </c>
      <c r="I320" s="53"/>
      <c r="J320" s="54"/>
    </row>
    <row r="321" spans="1:10" ht="24" hidden="1" customHeight="1" x14ac:dyDescent="0.25">
      <c r="A321" s="76"/>
      <c r="B321" s="25" t="s">
        <v>53</v>
      </c>
      <c r="C321" s="52" t="s">
        <v>10</v>
      </c>
      <c r="D321" s="26"/>
      <c r="E321" s="26">
        <v>0</v>
      </c>
      <c r="F321" s="26">
        <v>0</v>
      </c>
      <c r="G321" s="26">
        <v>0</v>
      </c>
      <c r="H321" s="26">
        <v>0</v>
      </c>
      <c r="I321" s="53"/>
      <c r="J321" s="54"/>
    </row>
    <row r="322" spans="1:10" ht="15.75" customHeight="1" x14ac:dyDescent="0.25">
      <c r="A322" s="74" t="s">
        <v>142</v>
      </c>
      <c r="B322" s="24" t="s">
        <v>8</v>
      </c>
      <c r="C322" s="52" t="s">
        <v>9</v>
      </c>
      <c r="D322" s="26"/>
      <c r="E322" s="26"/>
      <c r="F322" s="26"/>
      <c r="G322" s="26">
        <v>1</v>
      </c>
      <c r="H322" s="26"/>
      <c r="I322" s="72" t="s">
        <v>34</v>
      </c>
      <c r="J322" s="73" t="s">
        <v>49</v>
      </c>
    </row>
    <row r="323" spans="1:10" ht="15.75" customHeight="1" x14ac:dyDescent="0.25">
      <c r="A323" s="75"/>
      <c r="B323" s="24" t="s">
        <v>94</v>
      </c>
      <c r="C323" s="52" t="s">
        <v>10</v>
      </c>
      <c r="D323" s="26"/>
      <c r="E323" s="26"/>
      <c r="F323" s="26"/>
      <c r="G323" s="26">
        <v>300</v>
      </c>
      <c r="H323" s="26"/>
      <c r="I323" s="72"/>
      <c r="J323" s="73"/>
    </row>
    <row r="324" spans="1:10" ht="31.5" x14ac:dyDescent="0.25">
      <c r="A324" s="75"/>
      <c r="B324" s="25" t="s">
        <v>95</v>
      </c>
      <c r="C324" s="52" t="s">
        <v>10</v>
      </c>
      <c r="D324" s="26"/>
      <c r="E324" s="26"/>
      <c r="F324" s="26"/>
      <c r="G324" s="26">
        <v>300</v>
      </c>
      <c r="H324" s="26"/>
      <c r="I324" s="72"/>
      <c r="J324" s="73"/>
    </row>
    <row r="325" spans="1:10" ht="15.75" hidden="1" x14ac:dyDescent="0.25">
      <c r="A325" s="75"/>
      <c r="B325" s="25" t="s">
        <v>96</v>
      </c>
      <c r="C325" s="52" t="s">
        <v>10</v>
      </c>
      <c r="D325" s="26"/>
      <c r="E325" s="26"/>
      <c r="F325" s="26"/>
      <c r="G325" s="26"/>
      <c r="H325" s="26"/>
      <c r="I325" s="72"/>
      <c r="J325" s="73"/>
    </row>
    <row r="326" spans="1:10" ht="15.75" x14ac:dyDescent="0.25">
      <c r="A326" s="75"/>
      <c r="B326" s="25" t="s">
        <v>55</v>
      </c>
      <c r="C326" s="52" t="s">
        <v>10</v>
      </c>
      <c r="D326" s="26"/>
      <c r="E326" s="26"/>
      <c r="F326" s="26"/>
      <c r="G326" s="26">
        <v>300</v>
      </c>
      <c r="H326" s="26"/>
      <c r="I326" s="72"/>
      <c r="J326" s="73"/>
    </row>
    <row r="327" spans="1:10" ht="15.75" hidden="1" x14ac:dyDescent="0.25">
      <c r="A327" s="75"/>
      <c r="B327" s="25" t="s">
        <v>54</v>
      </c>
      <c r="C327" s="52" t="s">
        <v>10</v>
      </c>
      <c r="D327" s="26"/>
      <c r="E327" s="26"/>
      <c r="F327" s="26">
        <v>0</v>
      </c>
      <c r="G327" s="26"/>
      <c r="H327" s="26"/>
      <c r="I327" s="53"/>
      <c r="J327" s="54"/>
    </row>
    <row r="328" spans="1:10" ht="15.75" hidden="1" x14ac:dyDescent="0.25">
      <c r="A328" s="76"/>
      <c r="B328" s="25" t="s">
        <v>53</v>
      </c>
      <c r="C328" s="52" t="s">
        <v>10</v>
      </c>
      <c r="D328" s="26"/>
      <c r="E328" s="26"/>
      <c r="F328" s="26">
        <v>0</v>
      </c>
      <c r="G328" s="26"/>
      <c r="H328" s="26"/>
      <c r="I328" s="53"/>
      <c r="J328" s="54"/>
    </row>
    <row r="329" spans="1:10" ht="15.75" hidden="1" customHeight="1" x14ac:dyDescent="0.25">
      <c r="A329" s="113"/>
      <c r="B329" s="25" t="s">
        <v>54</v>
      </c>
      <c r="C329" s="52" t="s">
        <v>10</v>
      </c>
      <c r="D329" s="26"/>
      <c r="E329" s="26"/>
      <c r="F329" s="26">
        <v>0</v>
      </c>
      <c r="G329" s="26"/>
      <c r="H329" s="26"/>
      <c r="I329" s="53"/>
      <c r="J329" s="54"/>
    </row>
    <row r="330" spans="1:10" ht="15.75" hidden="1" customHeight="1" x14ac:dyDescent="0.25">
      <c r="A330" s="114"/>
      <c r="B330" s="25" t="s">
        <v>53</v>
      </c>
      <c r="C330" s="52" t="s">
        <v>10</v>
      </c>
      <c r="D330" s="26"/>
      <c r="E330" s="26"/>
      <c r="F330" s="26">
        <v>0</v>
      </c>
      <c r="G330" s="26"/>
      <c r="H330" s="26"/>
      <c r="I330" s="53"/>
      <c r="J330" s="54"/>
    </row>
    <row r="331" spans="1:10" ht="15.75" customHeight="1" x14ac:dyDescent="0.25">
      <c r="A331" s="74" t="s">
        <v>143</v>
      </c>
      <c r="B331" s="24" t="s">
        <v>8</v>
      </c>
      <c r="C331" s="52" t="s">
        <v>9</v>
      </c>
      <c r="D331" s="26"/>
      <c r="E331" s="26"/>
      <c r="F331" s="26"/>
      <c r="G331" s="26">
        <v>1</v>
      </c>
      <c r="H331" s="26"/>
      <c r="I331" s="72" t="s">
        <v>34</v>
      </c>
      <c r="J331" s="73" t="s">
        <v>49</v>
      </c>
    </row>
    <row r="332" spans="1:10" ht="31.5" x14ac:dyDescent="0.25">
      <c r="A332" s="75"/>
      <c r="B332" s="24" t="s">
        <v>94</v>
      </c>
      <c r="C332" s="52" t="s">
        <v>10</v>
      </c>
      <c r="D332" s="26"/>
      <c r="E332" s="26"/>
      <c r="F332" s="26"/>
      <c r="G332" s="26">
        <v>2000</v>
      </c>
      <c r="H332" s="26"/>
      <c r="I332" s="72"/>
      <c r="J332" s="73"/>
    </row>
    <row r="333" spans="1:10" ht="31.5" x14ac:dyDescent="0.25">
      <c r="A333" s="75"/>
      <c r="B333" s="25" t="s">
        <v>95</v>
      </c>
      <c r="C333" s="52" t="s">
        <v>10</v>
      </c>
      <c r="D333" s="26"/>
      <c r="E333" s="26"/>
      <c r="F333" s="26"/>
      <c r="G333" s="26">
        <v>2000</v>
      </c>
      <c r="H333" s="26"/>
      <c r="I333" s="72"/>
      <c r="J333" s="73"/>
    </row>
    <row r="334" spans="1:10" ht="15.75" hidden="1" x14ac:dyDescent="0.25">
      <c r="A334" s="75"/>
      <c r="B334" s="25" t="s">
        <v>96</v>
      </c>
      <c r="C334" s="52" t="s">
        <v>10</v>
      </c>
      <c r="D334" s="26"/>
      <c r="E334" s="26"/>
      <c r="F334" s="26"/>
      <c r="G334" s="26">
        <v>0</v>
      </c>
      <c r="H334" s="26"/>
      <c r="I334" s="72"/>
      <c r="J334" s="73"/>
    </row>
    <row r="335" spans="1:10" ht="15.75" x14ac:dyDescent="0.25">
      <c r="A335" s="75"/>
      <c r="B335" s="25" t="s">
        <v>55</v>
      </c>
      <c r="C335" s="52" t="s">
        <v>10</v>
      </c>
      <c r="D335" s="26"/>
      <c r="E335" s="26"/>
      <c r="F335" s="26"/>
      <c r="G335" s="26">
        <v>2000</v>
      </c>
      <c r="H335" s="26"/>
      <c r="I335" s="72"/>
      <c r="J335" s="73"/>
    </row>
    <row r="336" spans="1:10" ht="15.75" hidden="1" x14ac:dyDescent="0.25">
      <c r="A336" s="75"/>
      <c r="B336" s="25" t="s">
        <v>54</v>
      </c>
      <c r="C336" s="52" t="s">
        <v>10</v>
      </c>
      <c r="D336" s="26"/>
      <c r="E336" s="26"/>
      <c r="F336" s="26"/>
      <c r="G336" s="26">
        <v>0</v>
      </c>
      <c r="H336" s="26"/>
      <c r="I336" s="56"/>
      <c r="J336" s="58"/>
    </row>
    <row r="337" spans="1:11" ht="15.75" hidden="1" x14ac:dyDescent="0.25">
      <c r="A337" s="76"/>
      <c r="B337" s="25" t="s">
        <v>53</v>
      </c>
      <c r="C337" s="52" t="s">
        <v>10</v>
      </c>
      <c r="D337" s="26"/>
      <c r="E337" s="26"/>
      <c r="F337" s="26"/>
      <c r="G337" s="26">
        <v>0</v>
      </c>
      <c r="H337" s="26"/>
      <c r="I337" s="56"/>
      <c r="J337" s="58"/>
    </row>
    <row r="338" spans="1:11" ht="39" customHeight="1" x14ac:dyDescent="0.25">
      <c r="A338" s="100" t="s">
        <v>110</v>
      </c>
      <c r="B338" s="101"/>
      <c r="C338" s="52" t="s">
        <v>10</v>
      </c>
      <c r="D338" s="26">
        <f>D155+D162+D169+D176+D183</f>
        <v>1193</v>
      </c>
      <c r="E338" s="26">
        <f>E206+E248+E255</f>
        <v>410</v>
      </c>
      <c r="F338" s="26">
        <f>F199+F234+F262+F303+F310</f>
        <v>550</v>
      </c>
      <c r="G338" s="26">
        <f xml:space="preserve"> G148+G213+G227+G234+G262+G269+G278+G289+G296+G317+G324+G333</f>
        <v>11279.5</v>
      </c>
      <c r="H338" s="26">
        <f>H148+H220+H317</f>
        <v>3550</v>
      </c>
      <c r="I338" s="56"/>
      <c r="J338" s="58"/>
    </row>
    <row r="339" spans="1:11" ht="15.75" hidden="1" x14ac:dyDescent="0.25">
      <c r="A339" s="97" t="s">
        <v>96</v>
      </c>
      <c r="B339" s="98"/>
      <c r="C339" s="52" t="s">
        <v>10</v>
      </c>
      <c r="D339" s="26">
        <v>0</v>
      </c>
      <c r="E339" s="26">
        <v>0</v>
      </c>
      <c r="F339" s="26">
        <v>0</v>
      </c>
      <c r="G339" s="26">
        <v>0</v>
      </c>
      <c r="H339" s="26">
        <v>0</v>
      </c>
      <c r="I339" s="56"/>
      <c r="J339" s="58"/>
    </row>
    <row r="340" spans="1:11" ht="15.75" x14ac:dyDescent="0.25">
      <c r="A340" s="97" t="s">
        <v>55</v>
      </c>
      <c r="B340" s="98"/>
      <c r="C340" s="52" t="s">
        <v>10</v>
      </c>
      <c r="D340" s="26">
        <f>D155+D162+D169+D176+D183</f>
        <v>1193</v>
      </c>
      <c r="E340" s="26">
        <f>E208+E250+E257</f>
        <v>410</v>
      </c>
      <c r="F340" s="26">
        <f>F201+F236+F264+F305+F312</f>
        <v>550</v>
      </c>
      <c r="G340" s="26">
        <f>G150+G215+G229+G236+G264+G271+G280+G291+G298+G319+G326+G335</f>
        <v>11279.5</v>
      </c>
      <c r="H340" s="26">
        <f>H150+H222+H319</f>
        <v>3550</v>
      </c>
      <c r="I340" s="56"/>
      <c r="J340" s="58"/>
      <c r="K340" s="33"/>
    </row>
    <row r="341" spans="1:11" ht="15.75" x14ac:dyDescent="0.25">
      <c r="A341" s="97" t="s">
        <v>54</v>
      </c>
      <c r="B341" s="98"/>
      <c r="C341" s="52" t="s">
        <v>10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56"/>
      <c r="J341" s="58"/>
    </row>
    <row r="342" spans="1:11" ht="15.75" x14ac:dyDescent="0.25">
      <c r="A342" s="97" t="s">
        <v>53</v>
      </c>
      <c r="B342" s="98"/>
      <c r="C342" s="52" t="s">
        <v>10</v>
      </c>
      <c r="D342" s="26">
        <v>0</v>
      </c>
      <c r="E342" s="26">
        <v>0</v>
      </c>
      <c r="F342" s="26">
        <v>0</v>
      </c>
      <c r="G342" s="26">
        <v>0</v>
      </c>
      <c r="H342" s="26">
        <v>0</v>
      </c>
      <c r="I342" s="56"/>
      <c r="J342" s="58"/>
    </row>
    <row r="343" spans="1:11" ht="15.75" x14ac:dyDescent="0.25">
      <c r="A343" s="55"/>
      <c r="B343" s="49"/>
      <c r="C343" s="52"/>
      <c r="D343" s="26"/>
      <c r="E343" s="26"/>
      <c r="F343" s="26"/>
      <c r="G343" s="26"/>
      <c r="H343" s="26"/>
      <c r="I343" s="56"/>
      <c r="J343" s="58"/>
    </row>
    <row r="344" spans="1:11" ht="37.5" customHeight="1" x14ac:dyDescent="0.25">
      <c r="A344" s="100" t="s">
        <v>100</v>
      </c>
      <c r="B344" s="101"/>
      <c r="C344" s="52" t="s">
        <v>10</v>
      </c>
      <c r="D344" s="26">
        <f>D106+D140+D338</f>
        <v>5119.7</v>
      </c>
      <c r="E344" s="26">
        <f>E106+E140+E338</f>
        <v>1303.8</v>
      </c>
      <c r="F344" s="26">
        <f>F106+F140+F338</f>
        <v>800</v>
      </c>
      <c r="G344" s="26">
        <f>G106+G140+G338</f>
        <v>58820.7</v>
      </c>
      <c r="H344" s="26">
        <f>H106+H140+H338</f>
        <v>98124.9</v>
      </c>
      <c r="I344" s="78"/>
      <c r="J344" s="115"/>
    </row>
    <row r="345" spans="1:11" ht="24" customHeight="1" x14ac:dyDescent="0.25">
      <c r="A345" s="63" t="s">
        <v>101</v>
      </c>
      <c r="B345" s="64"/>
      <c r="C345" s="52" t="s">
        <v>10</v>
      </c>
      <c r="D345" s="26">
        <v>0</v>
      </c>
      <c r="E345" s="26">
        <f t="shared" ref="E345:H348" si="0">E107+E141+E339</f>
        <v>0</v>
      </c>
      <c r="F345" s="26">
        <f t="shared" si="0"/>
        <v>0</v>
      </c>
      <c r="G345" s="26">
        <f t="shared" si="0"/>
        <v>0</v>
      </c>
      <c r="H345" s="26">
        <f t="shared" si="0"/>
        <v>0</v>
      </c>
      <c r="I345" s="78"/>
      <c r="J345" s="115"/>
    </row>
    <row r="346" spans="1:11" ht="15.75" x14ac:dyDescent="0.25">
      <c r="A346" s="117" t="s">
        <v>102</v>
      </c>
      <c r="B346" s="118"/>
      <c r="C346" s="52" t="s">
        <v>10</v>
      </c>
      <c r="D346" s="26">
        <f>D108+D142+D340</f>
        <v>5119.7</v>
      </c>
      <c r="E346" s="26">
        <f t="shared" si="0"/>
        <v>1303.8</v>
      </c>
      <c r="F346" s="26">
        <f t="shared" si="0"/>
        <v>800</v>
      </c>
      <c r="G346" s="26">
        <f t="shared" si="0"/>
        <v>37248.399999999994</v>
      </c>
      <c r="H346" s="26">
        <f t="shared" si="0"/>
        <v>36017.764999999999</v>
      </c>
      <c r="I346" s="79"/>
      <c r="J346" s="115"/>
    </row>
    <row r="347" spans="1:11" ht="15.75" x14ac:dyDescent="0.25">
      <c r="A347" s="117" t="s">
        <v>103</v>
      </c>
      <c r="B347" s="118"/>
      <c r="C347" s="52" t="s">
        <v>10</v>
      </c>
      <c r="D347" s="46">
        <f>D25+D44</f>
        <v>0</v>
      </c>
      <c r="E347" s="26">
        <f t="shared" si="0"/>
        <v>0</v>
      </c>
      <c r="F347" s="26">
        <f t="shared" si="0"/>
        <v>0</v>
      </c>
      <c r="G347" s="26">
        <f t="shared" si="0"/>
        <v>3000</v>
      </c>
      <c r="H347" s="26">
        <f t="shared" si="0"/>
        <v>33087.18</v>
      </c>
      <c r="I347" s="47"/>
      <c r="J347" s="115"/>
    </row>
    <row r="348" spans="1:11" ht="15.75" x14ac:dyDescent="0.25">
      <c r="A348" s="117" t="s">
        <v>104</v>
      </c>
      <c r="B348" s="118"/>
      <c r="C348" s="52" t="s">
        <v>10</v>
      </c>
      <c r="D348" s="46">
        <f>D26+D45</f>
        <v>0</v>
      </c>
      <c r="E348" s="26">
        <f t="shared" si="0"/>
        <v>0</v>
      </c>
      <c r="F348" s="26">
        <f t="shared" si="0"/>
        <v>0</v>
      </c>
      <c r="G348" s="26">
        <f t="shared" si="0"/>
        <v>18572.3</v>
      </c>
      <c r="H348" s="26">
        <f t="shared" si="0"/>
        <v>29019.754999999997</v>
      </c>
      <c r="I348" s="48"/>
      <c r="J348" s="116"/>
    </row>
    <row r="349" spans="1:11" ht="24" customHeight="1" x14ac:dyDescent="0.3">
      <c r="A349" s="100" t="s">
        <v>148</v>
      </c>
      <c r="B349" s="101"/>
      <c r="C349" s="52"/>
      <c r="D349" s="29">
        <f>D340</f>
        <v>1193</v>
      </c>
      <c r="E349" s="30">
        <f>E338</f>
        <v>410</v>
      </c>
      <c r="F349" s="30">
        <f>F340</f>
        <v>550</v>
      </c>
      <c r="G349" s="30">
        <f>G340</f>
        <v>11279.5</v>
      </c>
      <c r="H349" s="30">
        <f>H222+H319+H150</f>
        <v>3550</v>
      </c>
      <c r="I349" s="28"/>
      <c r="J349" s="62"/>
    </row>
    <row r="350" spans="1:11" ht="15.75" x14ac:dyDescent="0.25">
      <c r="A350" s="31" t="s">
        <v>57</v>
      </c>
      <c r="E350" s="32"/>
      <c r="F350" s="32"/>
      <c r="G350" s="32"/>
    </row>
    <row r="351" spans="1:11" ht="13.5" customHeight="1" x14ac:dyDescent="0.25">
      <c r="A351" s="102"/>
      <c r="B351" s="102"/>
      <c r="C351" s="102"/>
      <c r="D351" s="102"/>
      <c r="E351" s="102"/>
      <c r="F351" s="102"/>
      <c r="G351" s="102"/>
      <c r="H351" s="102"/>
      <c r="I351" s="102"/>
      <c r="J351" s="102"/>
    </row>
    <row r="352" spans="1:11" ht="13.5" customHeight="1" x14ac:dyDescent="0.25">
      <c r="A352" s="102"/>
      <c r="B352" s="102"/>
      <c r="C352" s="102"/>
      <c r="D352" s="102"/>
      <c r="E352" s="102"/>
      <c r="F352" s="102"/>
      <c r="G352" s="102"/>
      <c r="H352" s="102"/>
      <c r="I352" s="67"/>
      <c r="J352" s="67"/>
    </row>
    <row r="353" spans="1:10" ht="6.75" customHeight="1" x14ac:dyDescent="0.25">
      <c r="A353" s="31"/>
      <c r="E353" s="32"/>
      <c r="F353" s="32"/>
      <c r="G353" s="32"/>
    </row>
    <row r="354" spans="1:10" ht="15.75" x14ac:dyDescent="0.25">
      <c r="A354" s="21" t="s">
        <v>97</v>
      </c>
      <c r="E354" s="32"/>
      <c r="F354" s="32"/>
      <c r="G354" s="32"/>
    </row>
    <row r="355" spans="1:10" ht="15" customHeight="1" x14ac:dyDescent="0.25">
      <c r="A355" s="21" t="s">
        <v>50</v>
      </c>
      <c r="B355" s="21"/>
      <c r="C355" s="21"/>
      <c r="F355" s="33"/>
    </row>
    <row r="356" spans="1:10" ht="15.75" x14ac:dyDescent="0.25">
      <c r="A356" s="21" t="s">
        <v>51</v>
      </c>
      <c r="B356" s="21"/>
      <c r="C356" s="21"/>
    </row>
    <row r="357" spans="1:10" ht="15.75" x14ac:dyDescent="0.25">
      <c r="A357" s="21" t="s">
        <v>56</v>
      </c>
      <c r="B357" s="21"/>
      <c r="C357" s="21"/>
      <c r="D357" s="21"/>
      <c r="E357" s="21"/>
      <c r="F357" s="21"/>
      <c r="G357" s="21"/>
      <c r="H357" s="21"/>
      <c r="I357" s="21"/>
    </row>
    <row r="358" spans="1:10" ht="15.75" x14ac:dyDescent="0.25">
      <c r="A358" s="21"/>
      <c r="B358" s="21"/>
      <c r="C358" s="21"/>
      <c r="D358" s="21"/>
      <c r="E358" s="21"/>
      <c r="F358" s="21"/>
      <c r="G358" s="21"/>
      <c r="H358" s="21"/>
      <c r="I358" s="21"/>
    </row>
    <row r="359" spans="1:10" ht="15.75" x14ac:dyDescent="0.25">
      <c r="A359" s="21" t="s">
        <v>58</v>
      </c>
      <c r="B359" s="21"/>
      <c r="C359" s="21"/>
      <c r="D359" s="21"/>
      <c r="E359" s="21"/>
      <c r="F359" s="21"/>
      <c r="G359" s="21"/>
      <c r="H359" s="21"/>
      <c r="I359" s="21"/>
      <c r="J359" s="34"/>
    </row>
    <row r="360" spans="1:10" ht="15.75" x14ac:dyDescent="0.25">
      <c r="A360" s="21" t="s">
        <v>59</v>
      </c>
    </row>
    <row r="365" spans="1:10" ht="15.75" x14ac:dyDescent="0.25">
      <c r="B365" s="102"/>
      <c r="C365" s="102"/>
      <c r="D365" s="102"/>
      <c r="E365" s="102"/>
      <c r="F365" s="102"/>
      <c r="G365" s="102"/>
      <c r="H365" s="102"/>
      <c r="I365" s="102"/>
    </row>
  </sheetData>
  <mergeCells count="166">
    <mergeCell ref="A349:B349"/>
    <mergeCell ref="J301:J305"/>
    <mergeCell ref="J308:J312"/>
    <mergeCell ref="B365:I365"/>
    <mergeCell ref="A352:H352"/>
    <mergeCell ref="I160:I164"/>
    <mergeCell ref="I331:I335"/>
    <mergeCell ref="A344:B344"/>
    <mergeCell ref="A346:B346"/>
    <mergeCell ref="A347:B347"/>
    <mergeCell ref="A348:B348"/>
    <mergeCell ref="I315:I319"/>
    <mergeCell ref="A329:A330"/>
    <mergeCell ref="A283:A284"/>
    <mergeCell ref="A340:B340"/>
    <mergeCell ref="A341:B341"/>
    <mergeCell ref="I287:I291"/>
    <mergeCell ref="I294:I298"/>
    <mergeCell ref="I308:I312"/>
    <mergeCell ref="A301:A307"/>
    <mergeCell ref="A294:A300"/>
    <mergeCell ref="I322:I326"/>
    <mergeCell ref="I301:I305"/>
    <mergeCell ref="J331:J335"/>
    <mergeCell ref="I344:I346"/>
    <mergeCell ref="J344:J348"/>
    <mergeCell ref="A110:B110"/>
    <mergeCell ref="A112:A118"/>
    <mergeCell ref="A140:B140"/>
    <mergeCell ref="A141:B141"/>
    <mergeCell ref="A126:A132"/>
    <mergeCell ref="A133:A139"/>
    <mergeCell ref="A142:B142"/>
    <mergeCell ref="A331:A337"/>
    <mergeCell ref="A338:B338"/>
    <mergeCell ref="A339:B339"/>
    <mergeCell ref="A308:A314"/>
    <mergeCell ref="A315:A321"/>
    <mergeCell ref="A322:A328"/>
    <mergeCell ref="A342:B342"/>
    <mergeCell ref="J195:J201"/>
    <mergeCell ref="I188:I201"/>
    <mergeCell ref="I239:I264"/>
    <mergeCell ref="J315:J319"/>
    <mergeCell ref="J322:J326"/>
    <mergeCell ref="J287:J291"/>
    <mergeCell ref="J294:J298"/>
    <mergeCell ref="A287:A293"/>
    <mergeCell ref="I225:I229"/>
    <mergeCell ref="J276:J280"/>
    <mergeCell ref="J239:J264"/>
    <mergeCell ref="I211:I215"/>
    <mergeCell ref="J211:J215"/>
    <mergeCell ref="I218:I222"/>
    <mergeCell ref="J218:J222"/>
    <mergeCell ref="A276:A282"/>
    <mergeCell ref="I276:I280"/>
    <mergeCell ref="A274:A275"/>
    <mergeCell ref="I267:I275"/>
    <mergeCell ref="J267:J275"/>
    <mergeCell ref="J225:J229"/>
    <mergeCell ref="I232:I236"/>
    <mergeCell ref="J232:J236"/>
    <mergeCell ref="A239:A245"/>
    <mergeCell ref="A246:A252"/>
    <mergeCell ref="A253:A259"/>
    <mergeCell ref="A260:A266"/>
    <mergeCell ref="A267:A273"/>
    <mergeCell ref="A211:A217"/>
    <mergeCell ref="A218:A224"/>
    <mergeCell ref="A225:A231"/>
    <mergeCell ref="A232:A238"/>
    <mergeCell ref="I88:I92"/>
    <mergeCell ref="J88:J92"/>
    <mergeCell ref="A204:A210"/>
    <mergeCell ref="I181:I185"/>
    <mergeCell ref="J181:J185"/>
    <mergeCell ref="J188:J192"/>
    <mergeCell ref="A195:A196"/>
    <mergeCell ref="A197:A203"/>
    <mergeCell ref="A145:J145"/>
    <mergeCell ref="I146:I150"/>
    <mergeCell ref="I167:I171"/>
    <mergeCell ref="J167:J171"/>
    <mergeCell ref="A181:A187"/>
    <mergeCell ref="A188:A194"/>
    <mergeCell ref="I174:I178"/>
    <mergeCell ref="J174:J178"/>
    <mergeCell ref="A153:A159"/>
    <mergeCell ref="J160:J164"/>
    <mergeCell ref="I204:I208"/>
    <mergeCell ref="J204:J210"/>
    <mergeCell ref="A174:A180"/>
    <mergeCell ref="A167:A173"/>
    <mergeCell ref="A88:A94"/>
    <mergeCell ref="J153:J157"/>
    <mergeCell ref="A351:J351"/>
    <mergeCell ref="H1:J1"/>
    <mergeCell ref="F2:J2"/>
    <mergeCell ref="F3:J3"/>
    <mergeCell ref="I4:J4"/>
    <mergeCell ref="I5:J5"/>
    <mergeCell ref="A12:J12"/>
    <mergeCell ref="A18:J18"/>
    <mergeCell ref="A19:J19"/>
    <mergeCell ref="A13:J13"/>
    <mergeCell ref="A285:A286"/>
    <mergeCell ref="I14:I16"/>
    <mergeCell ref="J14:J16"/>
    <mergeCell ref="D15:H15"/>
    <mergeCell ref="A39:A45"/>
    <mergeCell ref="A14:A16"/>
    <mergeCell ref="B14:B16"/>
    <mergeCell ref="C14:C16"/>
    <mergeCell ref="I27:I33"/>
    <mergeCell ref="J27:J33"/>
    <mergeCell ref="A60:A66"/>
    <mergeCell ref="I133:I139"/>
    <mergeCell ref="A109:B109"/>
    <mergeCell ref="J133:J139"/>
    <mergeCell ref="A102:A105"/>
    <mergeCell ref="I102:I105"/>
    <mergeCell ref="J102:J105"/>
    <mergeCell ref="A95:A101"/>
    <mergeCell ref="I95:I99"/>
    <mergeCell ref="J95:J99"/>
    <mergeCell ref="A160:A166"/>
    <mergeCell ref="A111:J111"/>
    <mergeCell ref="A119:A125"/>
    <mergeCell ref="I119:I125"/>
    <mergeCell ref="J119:J125"/>
    <mergeCell ref="A143:B143"/>
    <mergeCell ref="A144:B144"/>
    <mergeCell ref="A146:A152"/>
    <mergeCell ref="J146:J150"/>
    <mergeCell ref="I112:I118"/>
    <mergeCell ref="J112:J118"/>
    <mergeCell ref="I126:I132"/>
    <mergeCell ref="J126:J132"/>
    <mergeCell ref="A106:B106"/>
    <mergeCell ref="A107:B107"/>
    <mergeCell ref="A108:B108"/>
    <mergeCell ref="I153:I157"/>
    <mergeCell ref="D14:H14"/>
    <mergeCell ref="A20:A26"/>
    <mergeCell ref="I20:I25"/>
    <mergeCell ref="J20:J25"/>
    <mergeCell ref="A27:A33"/>
    <mergeCell ref="J81:J85"/>
    <mergeCell ref="A67:A73"/>
    <mergeCell ref="A74:A80"/>
    <mergeCell ref="I60:I66"/>
    <mergeCell ref="J60:J66"/>
    <mergeCell ref="A46:A52"/>
    <mergeCell ref="A34:A38"/>
    <mergeCell ref="I34:I38"/>
    <mergeCell ref="J34:J38"/>
    <mergeCell ref="A53:A59"/>
    <mergeCell ref="I39:I58"/>
    <mergeCell ref="J39:J58"/>
    <mergeCell ref="A81:A87"/>
    <mergeCell ref="I81:I85"/>
    <mergeCell ref="I74:I80"/>
    <mergeCell ref="J74:J80"/>
    <mergeCell ref="I67:I73"/>
    <mergeCell ref="J67:J73"/>
  </mergeCells>
  <phoneticPr fontId="12" type="noConversion"/>
  <pageMargins left="0.11811023622047245" right="0.11811023622047245" top="0.55118110236220474" bottom="0.15748031496062992" header="0.31496062992125984" footer="0.31496062992125984"/>
  <pageSetup paperSize="9" scale="85" fitToHeight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F4" sqref="F4"/>
    </sheetView>
  </sheetViews>
  <sheetFormatPr defaultRowHeight="15" x14ac:dyDescent="0.25"/>
  <cols>
    <col min="1" max="1" width="16.140625" style="2" customWidth="1"/>
    <col min="2" max="2" width="14.7109375" style="2" customWidth="1"/>
    <col min="3" max="3" width="10.85546875" style="2" customWidth="1"/>
    <col min="4" max="4" width="11.7109375" style="2" customWidth="1"/>
    <col min="5" max="5" width="9.5703125" style="2" bestFit="1" customWidth="1"/>
    <col min="6" max="6" width="14.28515625" style="2" bestFit="1" customWidth="1"/>
    <col min="7" max="7" width="10.85546875" style="2" customWidth="1"/>
    <col min="8" max="8" width="13.28515625" style="2" customWidth="1"/>
    <col min="9" max="9" width="11.7109375" style="2" customWidth="1"/>
    <col min="10" max="10" width="11" style="2" bestFit="1" customWidth="1"/>
    <col min="11" max="11" width="12.7109375" style="2" customWidth="1"/>
    <col min="12" max="12" width="11.42578125" style="2" customWidth="1"/>
    <col min="13" max="16384" width="9.140625" style="2"/>
  </cols>
  <sheetData>
    <row r="1" spans="1:11" ht="15.75" x14ac:dyDescent="0.25">
      <c r="D1" s="4"/>
      <c r="E1" s="4"/>
      <c r="F1" s="17" t="s">
        <v>151</v>
      </c>
      <c r="H1" s="4"/>
      <c r="J1" s="17"/>
      <c r="K1" s="17"/>
    </row>
    <row r="2" spans="1:11" ht="15.75" x14ac:dyDescent="0.25">
      <c r="D2" s="15"/>
      <c r="E2" s="15"/>
      <c r="F2" s="15" t="s">
        <v>66</v>
      </c>
      <c r="H2" s="15"/>
      <c r="I2" s="15"/>
      <c r="J2" s="15"/>
      <c r="K2" s="15"/>
    </row>
    <row r="3" spans="1:11" ht="15.75" x14ac:dyDescent="0.25">
      <c r="D3" s="15"/>
      <c r="E3" s="15"/>
      <c r="F3" s="15" t="s">
        <v>69</v>
      </c>
      <c r="H3" s="15"/>
      <c r="I3" s="15"/>
      <c r="J3" s="15"/>
      <c r="K3" s="15"/>
    </row>
    <row r="4" spans="1:11" ht="15.75" x14ac:dyDescent="0.25">
      <c r="D4" s="19"/>
      <c r="E4" s="19"/>
      <c r="F4" s="18" t="s">
        <v>154</v>
      </c>
      <c r="H4" s="19"/>
      <c r="I4" s="15"/>
      <c r="J4" s="15"/>
      <c r="K4" s="15"/>
    </row>
    <row r="5" spans="1:11" ht="15.75" x14ac:dyDescent="0.25">
      <c r="D5" s="19"/>
      <c r="E5" s="19"/>
      <c r="F5" s="18"/>
      <c r="H5" s="19"/>
      <c r="I5" s="15"/>
      <c r="J5" s="15"/>
      <c r="K5" s="15"/>
    </row>
    <row r="6" spans="1:11" ht="15.75" x14ac:dyDescent="0.25">
      <c r="D6" s="19"/>
      <c r="E6" s="19"/>
      <c r="F6" s="18"/>
      <c r="H6" s="19"/>
      <c r="I6" s="15"/>
    </row>
    <row r="7" spans="1:11" ht="15.75" x14ac:dyDescent="0.25">
      <c r="D7" s="18" t="s">
        <v>153</v>
      </c>
      <c r="E7" s="19"/>
      <c r="F7" s="18"/>
      <c r="H7" s="19"/>
      <c r="I7" s="15"/>
    </row>
    <row r="8" spans="1:11" ht="15.75" x14ac:dyDescent="0.25">
      <c r="D8" s="18" t="s">
        <v>73</v>
      </c>
      <c r="E8" s="19"/>
      <c r="F8" s="19"/>
      <c r="G8" s="19"/>
      <c r="H8" s="19"/>
      <c r="I8" s="19"/>
    </row>
    <row r="9" spans="1:11" x14ac:dyDescent="0.25">
      <c r="D9" s="2" t="s">
        <v>74</v>
      </c>
    </row>
    <row r="11" spans="1:11" ht="18.75" x14ac:dyDescent="0.3">
      <c r="G11" s="16" t="s">
        <v>63</v>
      </c>
      <c r="H11" s="3"/>
    </row>
    <row r="12" spans="1:11" ht="18.75" x14ac:dyDescent="0.3">
      <c r="A12" s="14" t="s">
        <v>35</v>
      </c>
      <c r="B12" s="14"/>
      <c r="C12" s="14"/>
      <c r="D12" s="14"/>
      <c r="E12" s="14"/>
      <c r="F12" s="1"/>
      <c r="G12" s="1"/>
      <c r="H12" s="1"/>
    </row>
    <row r="13" spans="1:11" ht="15.75" customHeight="1" x14ac:dyDescent="0.3">
      <c r="A13" s="5"/>
      <c r="B13" s="5"/>
      <c r="C13" s="5"/>
      <c r="D13" s="5"/>
      <c r="E13" s="5"/>
    </row>
    <row r="14" spans="1:11" ht="32.25" customHeight="1" x14ac:dyDescent="0.25">
      <c r="A14" s="119" t="s">
        <v>11</v>
      </c>
      <c r="B14" s="119" t="s">
        <v>12</v>
      </c>
      <c r="C14" s="119"/>
      <c r="D14" s="119"/>
      <c r="E14" s="119"/>
      <c r="F14" s="119"/>
      <c r="G14" s="119"/>
      <c r="H14" s="123" t="s">
        <v>0</v>
      </c>
    </row>
    <row r="15" spans="1:11" ht="21" customHeight="1" x14ac:dyDescent="0.25">
      <c r="A15" s="119"/>
      <c r="B15" s="123" t="s">
        <v>13</v>
      </c>
      <c r="C15" s="125" t="s">
        <v>107</v>
      </c>
      <c r="D15" s="126"/>
      <c r="E15" s="126"/>
      <c r="F15" s="126"/>
      <c r="G15" s="127"/>
      <c r="H15" s="128"/>
    </row>
    <row r="16" spans="1:11" ht="15.75" x14ac:dyDescent="0.25">
      <c r="A16" s="119"/>
      <c r="B16" s="124"/>
      <c r="C16" s="35" t="s">
        <v>14</v>
      </c>
      <c r="D16" s="35" t="s">
        <v>15</v>
      </c>
      <c r="E16" s="35" t="s">
        <v>16</v>
      </c>
      <c r="F16" s="35" t="s">
        <v>36</v>
      </c>
      <c r="G16" s="35" t="s">
        <v>37</v>
      </c>
      <c r="H16" s="124"/>
    </row>
    <row r="17" spans="1:12" ht="68.25" customHeight="1" x14ac:dyDescent="0.25">
      <c r="A17" s="35" t="s">
        <v>17</v>
      </c>
      <c r="B17" s="7">
        <f>B19+B20+B21</f>
        <v>164168.9</v>
      </c>
      <c r="C17" s="7">
        <f>C19+C20+C21</f>
        <v>5119.7</v>
      </c>
      <c r="D17" s="7">
        <f>D19+D20+D21</f>
        <v>1303.8</v>
      </c>
      <c r="E17" s="7">
        <f>E19+E20+E21</f>
        <v>800</v>
      </c>
      <c r="F17" s="7">
        <f>F19+F20+F21</f>
        <v>58820.7</v>
      </c>
      <c r="G17" s="7">
        <f>G19+G20+G21+0.1</f>
        <v>98124.800000000017</v>
      </c>
      <c r="H17" s="8"/>
    </row>
    <row r="18" spans="1:12" ht="58.5" customHeight="1" x14ac:dyDescent="0.25">
      <c r="A18" s="35" t="s">
        <v>105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8"/>
    </row>
    <row r="19" spans="1:12" ht="45.75" customHeight="1" x14ac:dyDescent="0.25">
      <c r="A19" s="35" t="s">
        <v>18</v>
      </c>
      <c r="B19" s="9">
        <f>C19+D19+E19+F19+G19</f>
        <v>36087.18</v>
      </c>
      <c r="C19" s="9">
        <f>'прил.№3 без концессии и аренды'!D347</f>
        <v>0</v>
      </c>
      <c r="D19" s="9">
        <f>'прил.№3 без концессии и аренды'!E347</f>
        <v>0</v>
      </c>
      <c r="E19" s="9">
        <f>'прил.№3 без концессии и аренды'!F347</f>
        <v>0</v>
      </c>
      <c r="F19" s="9">
        <f>'прил.№3 без концессии и аренды'!G347</f>
        <v>3000</v>
      </c>
      <c r="G19" s="7">
        <f>'прил.№3 без концессии и аренды'!H347</f>
        <v>33087.18</v>
      </c>
      <c r="H19" s="8"/>
    </row>
    <row r="20" spans="1:12" ht="48.75" customHeight="1" x14ac:dyDescent="0.25">
      <c r="A20" s="35" t="s">
        <v>19</v>
      </c>
      <c r="B20" s="7">
        <f>C20+D20+E20+F20+G20</f>
        <v>80489.664999999994</v>
      </c>
      <c r="C20" s="7">
        <f>'прил.№3 без концессии и аренды'!D346</f>
        <v>5119.7</v>
      </c>
      <c r="D20" s="7">
        <f>'прил.№3 без концессии и аренды'!E346</f>
        <v>1303.8</v>
      </c>
      <c r="E20" s="7">
        <f>'прил.№3 без концессии и аренды'!F346</f>
        <v>800</v>
      </c>
      <c r="F20" s="7">
        <f>'прил.№3 без концессии и аренды'!G346</f>
        <v>37248.399999999994</v>
      </c>
      <c r="G20" s="7">
        <f>'прил.№3 без концессии и аренды'!H346</f>
        <v>36017.764999999999</v>
      </c>
      <c r="H20" s="8"/>
    </row>
    <row r="21" spans="1:12" ht="31.5" x14ac:dyDescent="0.25">
      <c r="A21" s="6" t="s">
        <v>106</v>
      </c>
      <c r="B21" s="7">
        <f>C21+D21+E21+F21+G21</f>
        <v>47592.054999999993</v>
      </c>
      <c r="C21" s="7">
        <f>'прил.№3 без концессии и аренды'!D348</f>
        <v>0</v>
      </c>
      <c r="D21" s="7">
        <f>'прил.№3 без концессии и аренды'!E348</f>
        <v>0</v>
      </c>
      <c r="E21" s="7">
        <f>'прил.№3 без концессии и аренды'!F348</f>
        <v>0</v>
      </c>
      <c r="F21" s="7">
        <f>'прил.№3 без концессии и аренды'!G348</f>
        <v>18572.3</v>
      </c>
      <c r="G21" s="7">
        <f>'прил.№3 без концессии и аренды'!H348</f>
        <v>29019.754999999997</v>
      </c>
      <c r="H21" s="8"/>
    </row>
    <row r="22" spans="1:12" ht="15.75" x14ac:dyDescent="0.25">
      <c r="A22" s="10"/>
      <c r="B22" s="11"/>
      <c r="C22" s="11"/>
      <c r="D22" s="11"/>
      <c r="E22" s="11"/>
      <c r="F22" s="11"/>
      <c r="G22" s="12"/>
      <c r="H22" s="13"/>
    </row>
    <row r="23" spans="1:12" ht="15.75" x14ac:dyDescent="0.25">
      <c r="A23" s="10"/>
      <c r="B23" s="11"/>
      <c r="C23" s="11"/>
      <c r="D23" s="11"/>
      <c r="E23" s="11"/>
      <c r="F23" s="11"/>
      <c r="G23" s="12"/>
      <c r="H23" s="13"/>
    </row>
    <row r="24" spans="1:12" ht="18.75" x14ac:dyDescent="0.3">
      <c r="A24" s="120" t="s">
        <v>77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</row>
    <row r="25" spans="1:12" ht="18.75" x14ac:dyDescent="0.3">
      <c r="A25" s="121" t="s">
        <v>78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</row>
    <row r="26" spans="1:12" ht="18.75" x14ac:dyDescent="0.25">
      <c r="A26" s="122" t="s">
        <v>79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</row>
    <row r="27" spans="1:12" ht="18.75" x14ac:dyDescent="0.3">
      <c r="A27" s="136" t="s">
        <v>80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</row>
    <row r="28" spans="1:12" ht="15.75" x14ac:dyDescent="0.25">
      <c r="A28" s="119" t="s">
        <v>81</v>
      </c>
      <c r="B28" s="119" t="s">
        <v>82</v>
      </c>
      <c r="C28" s="119" t="s">
        <v>83</v>
      </c>
      <c r="D28" s="119" t="s">
        <v>84</v>
      </c>
      <c r="E28" s="119" t="s">
        <v>85</v>
      </c>
      <c r="F28" s="119" t="s">
        <v>86</v>
      </c>
      <c r="G28" s="119" t="s">
        <v>87</v>
      </c>
      <c r="H28" s="119" t="s">
        <v>88</v>
      </c>
      <c r="I28" s="119"/>
      <c r="J28" s="119"/>
      <c r="K28" s="36"/>
      <c r="L28" s="36"/>
    </row>
    <row r="29" spans="1:12" ht="15.75" x14ac:dyDescent="0.25">
      <c r="A29" s="119"/>
      <c r="B29" s="119"/>
      <c r="C29" s="119"/>
      <c r="D29" s="119"/>
      <c r="E29" s="119"/>
      <c r="F29" s="119"/>
      <c r="G29" s="119"/>
      <c r="H29" s="35" t="s">
        <v>14</v>
      </c>
      <c r="I29" s="35" t="s">
        <v>15</v>
      </c>
      <c r="J29" s="35" t="s">
        <v>16</v>
      </c>
      <c r="K29" s="35" t="s">
        <v>36</v>
      </c>
      <c r="L29" s="35" t="s">
        <v>37</v>
      </c>
    </row>
    <row r="30" spans="1:12" ht="37.5" x14ac:dyDescent="0.25">
      <c r="A30" s="129">
        <v>1</v>
      </c>
      <c r="B30" s="131" t="s">
        <v>89</v>
      </c>
      <c r="C30" s="37">
        <v>730</v>
      </c>
      <c r="D30" s="37" t="s">
        <v>90</v>
      </c>
      <c r="E30" s="37" t="s">
        <v>91</v>
      </c>
      <c r="F30" s="37" t="s">
        <v>92</v>
      </c>
      <c r="G30" s="37" t="s">
        <v>93</v>
      </c>
      <c r="H30" s="38">
        <f>'прил.№3 без концессии и аренды'!D346</f>
        <v>5119.7</v>
      </c>
      <c r="I30" s="38">
        <f>D20</f>
        <v>1303.8</v>
      </c>
      <c r="J30" s="38">
        <f>E20</f>
        <v>800</v>
      </c>
      <c r="K30" s="38">
        <f>F20</f>
        <v>37248.399999999994</v>
      </c>
      <c r="L30" s="38">
        <f>G20</f>
        <v>36017.764999999999</v>
      </c>
    </row>
    <row r="31" spans="1:12" ht="80.25" customHeight="1" x14ac:dyDescent="0.3">
      <c r="A31" s="130"/>
      <c r="B31" s="132"/>
      <c r="C31" s="133" t="s">
        <v>76</v>
      </c>
      <c r="D31" s="134"/>
      <c r="E31" s="134"/>
      <c r="F31" s="134"/>
      <c r="G31" s="135"/>
      <c r="H31" s="39">
        <f>H30</f>
        <v>5119.7</v>
      </c>
      <c r="I31" s="39">
        <f>I30</f>
        <v>1303.8</v>
      </c>
      <c r="J31" s="39">
        <f>J30</f>
        <v>800</v>
      </c>
      <c r="K31" s="39">
        <f>K30</f>
        <v>37248.399999999994</v>
      </c>
      <c r="L31" s="39">
        <f>L30</f>
        <v>36017.764999999999</v>
      </c>
    </row>
    <row r="33" spans="1:8" ht="15.75" x14ac:dyDescent="0.25">
      <c r="A33" s="10"/>
      <c r="B33" s="11"/>
      <c r="C33" s="11"/>
      <c r="D33" s="11"/>
      <c r="E33" s="11"/>
      <c r="F33" s="11"/>
      <c r="G33" s="12"/>
      <c r="H33" s="13"/>
    </row>
    <row r="34" spans="1:8" ht="15.75" x14ac:dyDescent="0.25">
      <c r="A34" s="10"/>
      <c r="B34" s="11"/>
      <c r="C34" s="11"/>
      <c r="D34" s="11"/>
      <c r="E34" s="11"/>
      <c r="F34" s="11"/>
      <c r="G34" s="12"/>
      <c r="H34" s="13"/>
    </row>
    <row r="35" spans="1:8" ht="15.75" x14ac:dyDescent="0.25">
      <c r="A35" s="10"/>
      <c r="B35" s="11"/>
      <c r="C35" s="11"/>
      <c r="D35" s="11"/>
      <c r="E35" s="11"/>
      <c r="F35" s="11"/>
      <c r="G35" s="12"/>
      <c r="H35" s="13"/>
    </row>
    <row r="36" spans="1:8" ht="15.75" x14ac:dyDescent="0.25">
      <c r="A36" s="10"/>
      <c r="B36" s="11"/>
      <c r="C36" s="11"/>
      <c r="D36" s="11"/>
      <c r="E36" s="11"/>
      <c r="F36" s="11"/>
      <c r="G36" s="12"/>
      <c r="H36" s="13"/>
    </row>
    <row r="37" spans="1:8" ht="15.75" x14ac:dyDescent="0.25">
      <c r="A37" s="10"/>
      <c r="B37" s="11"/>
      <c r="C37" s="11"/>
      <c r="D37" s="11"/>
      <c r="E37" s="11"/>
      <c r="F37" s="11"/>
      <c r="G37" s="12"/>
      <c r="H37" s="13"/>
    </row>
    <row r="38" spans="1:8" ht="15.75" x14ac:dyDescent="0.25">
      <c r="A38" s="10"/>
      <c r="B38" s="11"/>
      <c r="C38" s="11"/>
      <c r="D38" s="11"/>
      <c r="E38" s="11"/>
      <c r="F38" s="11"/>
      <c r="G38" s="12"/>
      <c r="H38" s="13"/>
    </row>
    <row r="39" spans="1:8" ht="15.75" x14ac:dyDescent="0.25">
      <c r="A39" s="10"/>
      <c r="B39" s="11"/>
      <c r="C39" s="11"/>
      <c r="D39" s="11"/>
      <c r="E39" s="11"/>
      <c r="F39" s="11"/>
      <c r="G39" s="12"/>
      <c r="H39" s="13"/>
    </row>
    <row r="40" spans="1:8" ht="15.75" x14ac:dyDescent="0.25">
      <c r="A40" s="10"/>
      <c r="B40" s="11"/>
      <c r="C40" s="11"/>
      <c r="D40" s="11"/>
      <c r="E40" s="11"/>
      <c r="F40" s="11"/>
      <c r="G40" s="12"/>
      <c r="H40" s="13"/>
    </row>
    <row r="41" spans="1:8" ht="15.75" x14ac:dyDescent="0.25">
      <c r="A41" s="10"/>
      <c r="B41" s="11"/>
      <c r="C41" s="11"/>
      <c r="D41" s="11"/>
      <c r="E41" s="11"/>
      <c r="F41" s="11"/>
      <c r="G41" s="12"/>
      <c r="H41" s="13"/>
    </row>
    <row r="42" spans="1:8" ht="15.75" x14ac:dyDescent="0.25">
      <c r="A42" s="10"/>
      <c r="B42" s="11"/>
      <c r="C42" s="11"/>
      <c r="D42" s="11"/>
      <c r="E42" s="11"/>
      <c r="F42" s="11"/>
      <c r="G42" s="12"/>
      <c r="H42" s="13"/>
    </row>
    <row r="43" spans="1:8" ht="15.75" x14ac:dyDescent="0.25">
      <c r="A43" s="10"/>
      <c r="B43" s="11"/>
      <c r="C43" s="11"/>
      <c r="D43" s="11"/>
      <c r="E43" s="11"/>
      <c r="F43" s="11"/>
      <c r="G43" s="12"/>
      <c r="H43" s="13"/>
    </row>
  </sheetData>
  <mergeCells count="20">
    <mergeCell ref="A30:A31"/>
    <mergeCell ref="B30:B31"/>
    <mergeCell ref="C31:G31"/>
    <mergeCell ref="A27:L27"/>
    <mergeCell ref="A28:A29"/>
    <mergeCell ref="B28:B29"/>
    <mergeCell ref="C28:C29"/>
    <mergeCell ref="D28:D29"/>
    <mergeCell ref="E28:E29"/>
    <mergeCell ref="F28:F29"/>
    <mergeCell ref="G28:G29"/>
    <mergeCell ref="H28:J28"/>
    <mergeCell ref="A14:A16"/>
    <mergeCell ref="B14:G14"/>
    <mergeCell ref="A24:L24"/>
    <mergeCell ref="A25:L25"/>
    <mergeCell ref="A26:L26"/>
    <mergeCell ref="B15:B16"/>
    <mergeCell ref="C15:G15"/>
    <mergeCell ref="H14:H16"/>
  </mergeCells>
  <phoneticPr fontId="12" type="noConversion"/>
  <pageMargins left="1.299212598425197" right="0" top="0.9448818897637796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прил.№3 без концессии и аренды</vt:lpstr>
      <vt:lpstr>прил.№4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Сергеева ОА</cp:lastModifiedBy>
  <cp:lastPrinted>2018-02-15T01:46:40Z</cp:lastPrinted>
  <dcterms:created xsi:type="dcterms:W3CDTF">2016-01-26T10:38:10Z</dcterms:created>
  <dcterms:modified xsi:type="dcterms:W3CDTF">2018-02-28T01:31:20Z</dcterms:modified>
</cp:coreProperties>
</file>