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40" windowWidth="16485" windowHeight="10920" activeTab="1"/>
  </bookViews>
  <sheets>
    <sheet name="прил.№3 без концессии и аренды" sheetId="6" r:id="rId1"/>
    <sheet name="прил.№4" sheetId="3" r:id="rId2"/>
  </sheets>
  <calcPr calcId="145621"/>
</workbook>
</file>

<file path=xl/calcChain.xml><?xml version="1.0" encoding="utf-8"?>
<calcChain xmlns="http://schemas.openxmlformats.org/spreadsheetml/2006/main">
  <c r="E361" i="6" l="1"/>
  <c r="F288" i="6"/>
  <c r="F285" i="6"/>
  <c r="F251" i="6"/>
  <c r="F250" i="6"/>
  <c r="F187" i="6"/>
  <c r="G128" i="6"/>
  <c r="F104" i="6"/>
  <c r="G105" i="6"/>
  <c r="G124" i="6" s="1"/>
  <c r="F108" i="6"/>
  <c r="F109" i="6" s="1"/>
  <c r="F128" i="6" s="1"/>
  <c r="F371" i="6" s="1"/>
  <c r="E21" i="3" s="1"/>
  <c r="H90" i="6"/>
  <c r="H78" i="6"/>
  <c r="H77" i="6" s="1"/>
  <c r="F57" i="6"/>
  <c r="F55" i="6"/>
  <c r="H31" i="3"/>
  <c r="H53" i="6"/>
  <c r="D367" i="6"/>
  <c r="G56" i="6"/>
  <c r="H56" i="6"/>
  <c r="H49" i="6"/>
  <c r="G90" i="6"/>
  <c r="F90" i="6"/>
  <c r="F292" i="6"/>
  <c r="F368" i="6"/>
  <c r="G368" i="6"/>
  <c r="H368" i="6"/>
  <c r="E368" i="6"/>
  <c r="E370" i="6"/>
  <c r="E372" i="6"/>
  <c r="F274" i="6"/>
  <c r="F271" i="6"/>
  <c r="F87" i="6"/>
  <c r="G87" i="6"/>
  <c r="G49" i="6"/>
  <c r="G52" i="6"/>
  <c r="H52" i="6"/>
  <c r="G53" i="6"/>
  <c r="G93" i="6"/>
  <c r="G370" i="6" s="1"/>
  <c r="F19" i="3" s="1"/>
  <c r="G54" i="6"/>
  <c r="G94" i="6"/>
  <c r="G371" i="6" s="1"/>
  <c r="F21" i="3" s="1"/>
  <c r="H54" i="6"/>
  <c r="G77" i="6"/>
  <c r="F77" i="6"/>
  <c r="E77" i="6"/>
  <c r="G80" i="6"/>
  <c r="F80" i="6"/>
  <c r="E80" i="6"/>
  <c r="D90" i="6"/>
  <c r="H361" i="6"/>
  <c r="G361" i="6"/>
  <c r="D361" i="6"/>
  <c r="F327" i="6"/>
  <c r="G327" i="6"/>
  <c r="H327" i="6"/>
  <c r="G306" i="6"/>
  <c r="F299" i="6"/>
  <c r="G309" i="6"/>
  <c r="F257" i="6"/>
  <c r="F222" i="6"/>
  <c r="G215" i="6"/>
  <c r="H208" i="6"/>
  <c r="F201" i="6"/>
  <c r="D138" i="6"/>
  <c r="G131" i="6"/>
  <c r="H131" i="6"/>
  <c r="F131" i="6"/>
  <c r="H128" i="6"/>
  <c r="H127" i="6"/>
  <c r="H124" i="6"/>
  <c r="H367" i="6"/>
  <c r="G127" i="6"/>
  <c r="F127" i="6"/>
  <c r="E128" i="6"/>
  <c r="E371" i="6" s="1"/>
  <c r="D21" i="3" s="1"/>
  <c r="E126" i="6"/>
  <c r="G118" i="6"/>
  <c r="F118" i="6"/>
  <c r="G97" i="6"/>
  <c r="H97" i="6"/>
  <c r="F97" i="6"/>
  <c r="H70" i="6"/>
  <c r="G70" i="6"/>
  <c r="D19" i="3"/>
  <c r="D371" i="6"/>
  <c r="C21" i="3" s="1"/>
  <c r="F302" i="6"/>
  <c r="G267" i="6"/>
  <c r="G372" i="6" s="1"/>
  <c r="F260" i="6"/>
  <c r="F253" i="6"/>
  <c r="E246" i="6"/>
  <c r="E239" i="6"/>
  <c r="E363" i="6" s="1"/>
  <c r="E369" i="6" s="1"/>
  <c r="D20" i="3" s="1"/>
  <c r="G218" i="6"/>
  <c r="H211" i="6"/>
  <c r="H372" i="6" s="1"/>
  <c r="D169" i="6"/>
  <c r="D162" i="6"/>
  <c r="D155" i="6"/>
  <c r="D148" i="6"/>
  <c r="D141" i="6"/>
  <c r="G134" i="6"/>
  <c r="F134" i="6"/>
  <c r="F363" i="6" s="1"/>
  <c r="F372" i="6" s="1"/>
  <c r="H100" i="6"/>
  <c r="H126" i="6" s="1"/>
  <c r="G100" i="6"/>
  <c r="G126" i="6" s="1"/>
  <c r="F100" i="6"/>
  <c r="F126" i="6"/>
  <c r="H73" i="6"/>
  <c r="G73" i="6"/>
  <c r="F73" i="6"/>
  <c r="H66" i="6"/>
  <c r="G66" i="6"/>
  <c r="F66" i="6"/>
  <c r="H59" i="6"/>
  <c r="G59" i="6"/>
  <c r="G92" i="6" s="1"/>
  <c r="F59" i="6"/>
  <c r="F92" i="6"/>
  <c r="F369" i="6" s="1"/>
  <c r="E20" i="3" s="1"/>
  <c r="J30" i="3" s="1"/>
  <c r="J31" i="3" s="1"/>
  <c r="F94" i="6"/>
  <c r="F93" i="6"/>
  <c r="F370" i="6" s="1"/>
  <c r="E19" i="3" s="1"/>
  <c r="D370" i="6"/>
  <c r="C19" i="3" s="1"/>
  <c r="D31" i="6"/>
  <c r="H26" i="6"/>
  <c r="H94" i="6" s="1"/>
  <c r="H371" i="6" s="1"/>
  <c r="G21" i="3" s="1"/>
  <c r="H25" i="6"/>
  <c r="H93" i="6" s="1"/>
  <c r="H370" i="6" s="1"/>
  <c r="G19" i="3" s="1"/>
  <c r="H24" i="6"/>
  <c r="E92" i="6"/>
  <c r="E90" i="6"/>
  <c r="H363" i="6"/>
  <c r="F124" i="6"/>
  <c r="E124" i="6"/>
  <c r="D363" i="6" l="1"/>
  <c r="F56" i="6"/>
  <c r="E367" i="6"/>
  <c r="F361" i="6"/>
  <c r="F367" i="6" s="1"/>
  <c r="D369" i="6"/>
  <c r="C20" i="3" s="1"/>
  <c r="C17" i="3" s="1"/>
  <c r="G363" i="6"/>
  <c r="G369" i="6" s="1"/>
  <c r="F20" i="3" s="1"/>
  <c r="H80" i="6"/>
  <c r="H92" i="6" s="1"/>
  <c r="H369" i="6" s="1"/>
  <c r="G20" i="3" s="1"/>
  <c r="G367" i="6"/>
  <c r="B19" i="3"/>
  <c r="D17" i="3"/>
  <c r="I30" i="3"/>
  <c r="I31" i="3" s="1"/>
  <c r="B21" i="3"/>
  <c r="E17" i="3"/>
  <c r="K363" i="6"/>
  <c r="D92" i="6"/>
  <c r="K30" i="3" l="1"/>
  <c r="K31" i="3" s="1"/>
  <c r="F17" i="3"/>
  <c r="L30" i="3"/>
  <c r="L31" i="3" s="1"/>
  <c r="G17" i="3"/>
  <c r="B20" i="3"/>
  <c r="B17" i="3" s="1"/>
</calcChain>
</file>

<file path=xl/sharedStrings.xml><?xml version="1.0" encoding="utf-8"?>
<sst xmlns="http://schemas.openxmlformats.org/spreadsheetml/2006/main" count="901" uniqueCount="159">
  <si>
    <t>Примечание</t>
  </si>
  <si>
    <t>Наименование мероприятий</t>
  </si>
  <si>
    <t>Наименование показателя</t>
  </si>
  <si>
    <t>Ед.изм.</t>
  </si>
  <si>
    <t>Значение показателя</t>
  </si>
  <si>
    <t>Ответственный исполнитель</t>
  </si>
  <si>
    <t>Ожидаемый результат</t>
  </si>
  <si>
    <t>в т.ч. по годам реализации</t>
  </si>
  <si>
    <t>Количество</t>
  </si>
  <si>
    <t>шт</t>
  </si>
  <si>
    <t>тыс.руб.</t>
  </si>
  <si>
    <t>Источники и объемы расходов по программе</t>
  </si>
  <si>
    <t>Финансовые затраты (в ценах 2015г)</t>
  </si>
  <si>
    <t>Всего</t>
  </si>
  <si>
    <t>2016 год</t>
  </si>
  <si>
    <t>2017 год</t>
  </si>
  <si>
    <t>2018 год</t>
  </si>
  <si>
    <t>Всего финансовых затрат, в том числе из:</t>
  </si>
  <si>
    <t>Областного бюджета</t>
  </si>
  <si>
    <t>Местного бюджета</t>
  </si>
  <si>
    <t>Задача 1 : Энергосбережение и повышение энергетической эффективности в системах коммунальной инфраструктуры</t>
  </si>
  <si>
    <t>1.3.1. Проектно-сметная документация, экспертиза проекта</t>
  </si>
  <si>
    <t>1.3.2. Строительно-монтажные работы  реконструкции сетей</t>
  </si>
  <si>
    <t>Задача 2 : Энергосбережение и повышение энергетической эффективности в жилищном фонде</t>
  </si>
  <si>
    <t>2.1.Внедрение автоматизации учета энергоносителей</t>
  </si>
  <si>
    <t>2.2.Установка коллективных(общедомовых приборов учета потребления коммунальных ресурсов</t>
  </si>
  <si>
    <t>2.3.Диспетчеризация параметров от источников теплоты и узлов учета в МКД</t>
  </si>
  <si>
    <t>2.4. Восстановление рециркуляции системы ГВС в жилом фонде</t>
  </si>
  <si>
    <t>Задача 3 : Энергосбережение и повышение энергетической эффективности в муниципальном секторе</t>
  </si>
  <si>
    <t>3.1.Внедрение систем автоматического регулирования тепла (САРТ) на объекты образования и культуры</t>
  </si>
  <si>
    <t>Цель программы: Эффективное и рациональное использование энергетических ресурсов на территории города Оби Новосибирской области</t>
  </si>
  <si>
    <t>администрация, МУП "Теплосервис"</t>
  </si>
  <si>
    <t>Управляющие компании, РСО</t>
  </si>
  <si>
    <t xml:space="preserve">Управляющие компании, РСО, собственники </t>
  </si>
  <si>
    <t>администрация, Управление культуры</t>
  </si>
  <si>
    <t>3.2.Изоляция труб горячего водоснабжения, отопления школы № 60</t>
  </si>
  <si>
    <t>администрация, Управление образования</t>
  </si>
  <si>
    <t xml:space="preserve">        Сводные финансовые затраты  программы</t>
  </si>
  <si>
    <t>2019 год</t>
  </si>
  <si>
    <t>2020 год</t>
  </si>
  <si>
    <t>м</t>
  </si>
  <si>
    <t>м2</t>
  </si>
  <si>
    <t>улучшения качества оказания услуги</t>
  </si>
  <si>
    <t>Снижение потерь т/энергии при ее транспортировке</t>
  </si>
  <si>
    <t>Равномерное распределение объемов теплоносителя в соответствии с тепловыми нагрузками</t>
  </si>
  <si>
    <t>Снижение потерь теплоносителя в процессе транспортировке</t>
  </si>
  <si>
    <t>Экономия эл.энергии до 10%, улучшение качества обслуживания</t>
  </si>
  <si>
    <t>Экономия коммунальных ресурсов до 20-25%</t>
  </si>
  <si>
    <t>улучшение качества горячего водоснабжения</t>
  </si>
  <si>
    <t>экономия т/энергии до 20%</t>
  </si>
  <si>
    <t>улучшение качества т/энергии</t>
  </si>
  <si>
    <t>улучшение качества эл/энергии, экономия эл/энергии</t>
  </si>
  <si>
    <t>улучшение качества коммунальной услуги по теплоснабжению</t>
  </si>
  <si>
    <t>улучшение теплотворной способности здания</t>
  </si>
  <si>
    <t>МБ- финансовые средства местного бюджета</t>
  </si>
  <si>
    <t>ОБ- финансовые средства областного бюджета</t>
  </si>
  <si>
    <t>улучшение качества оказания услуги</t>
  </si>
  <si>
    <t>ВБ</t>
  </si>
  <si>
    <t>ОБ</t>
  </si>
  <si>
    <t>МБ</t>
  </si>
  <si>
    <t>ВБ - финансовые средства ресурсоснабжающих организаций, управляющих компаний и собственников  общего имущества МКД</t>
  </si>
  <si>
    <t>Примечание:</t>
  </si>
  <si>
    <t>Сумма денежных средств и перечень мероприятий ежегодно корректируются в зависимости от финансовых средств, предусмотренных в бюджете</t>
  </si>
  <si>
    <t>города Оби</t>
  </si>
  <si>
    <t>энергетической эффективности в городе Оби на 2016-2020 годы"</t>
  </si>
  <si>
    <t>Перечень програмных мероприятий</t>
  </si>
  <si>
    <t>"Энергосбережения и повышения энергетической эффективности в городе Оби на 2016-2020 годы"</t>
  </si>
  <si>
    <t xml:space="preserve">Таблица №1 </t>
  </si>
  <si>
    <t>экономия тепловой энергии</t>
  </si>
  <si>
    <t>В муниципальном секторе</t>
  </si>
  <si>
    <t>улучшение качества коммунальных услуг, экономия т/энергии</t>
  </si>
  <si>
    <t xml:space="preserve">к постановлению </t>
  </si>
  <si>
    <t xml:space="preserve">администрации города Оби </t>
  </si>
  <si>
    <t>Новосибирской области</t>
  </si>
  <si>
    <t>ПРИЛОЖЕНИЕ  № 2</t>
  </si>
  <si>
    <t>администрации города Оби Новосибирской области</t>
  </si>
  <si>
    <t xml:space="preserve">Приложение №3 </t>
  </si>
  <si>
    <t xml:space="preserve">к программе "Энергосбережения и повышения </t>
  </si>
  <si>
    <t>1.1.Реконструкция ЦТП В/городка</t>
  </si>
  <si>
    <t>1.2.Замена кожухотрубных теплообменников ЦТП-1 на пластинчатые</t>
  </si>
  <si>
    <t>1.5.Проведение наладки и регулирования гидравлического и теплового режимов</t>
  </si>
  <si>
    <t>1.6.Замена ветхих водопроводных сетей и оперативное устранение утечек с применением новых технологий</t>
  </si>
  <si>
    <t>Приложение № 4</t>
  </si>
  <si>
    <t xml:space="preserve">к программе "Энергосбережения и повышения энергетической </t>
  </si>
  <si>
    <t>эффективности в городе Оби на 2016-2020 годы"</t>
  </si>
  <si>
    <t>шт.</t>
  </si>
  <si>
    <t>ИТОГО</t>
  </si>
  <si>
    <t>Таблица  №2</t>
  </si>
  <si>
    <t xml:space="preserve">Источники финансирования </t>
  </si>
  <si>
    <t xml:space="preserve"> программы в разрезе реестра расходных обязательств и ведомственной структуры расходов</t>
  </si>
  <si>
    <t>местного бюджета</t>
  </si>
  <si>
    <t>№п.п.</t>
  </si>
  <si>
    <t>Наименование расходного обязательства</t>
  </si>
  <si>
    <t>ГРБС</t>
  </si>
  <si>
    <t>РЗ</t>
  </si>
  <si>
    <t>ПР</t>
  </si>
  <si>
    <t>ЦСР</t>
  </si>
  <si>
    <t>КВР</t>
  </si>
  <si>
    <t>Период реализации программы</t>
  </si>
  <si>
    <t>Финансирование мероприятий по программе "Энергосбережение и повышение энергетической эффективности в городе Оби на 2016-2020 годы"</t>
  </si>
  <si>
    <t>05</t>
  </si>
  <si>
    <t>02</t>
  </si>
  <si>
    <t>6600001730</t>
  </si>
  <si>
    <t>244   810</t>
  </si>
  <si>
    <t>1.4.Изоляция сетей современными изоляционными материалами*</t>
  </si>
  <si>
    <t>Стоимость единицы</t>
  </si>
  <si>
    <t>Сумма затрат, в том числе:</t>
  </si>
  <si>
    <t>ФБ</t>
  </si>
  <si>
    <t>ФБ - финансовые средства федерального бюджета</t>
  </si>
  <si>
    <t>Итого затрат на решение задачи №1,                в том числе:</t>
  </si>
  <si>
    <t>Итого затрат на решение задачи №2,                в том числе:</t>
  </si>
  <si>
    <t>ИТОГО ЗАТРАТ ПО ПРОГРАММЕ,                                                         в том числе</t>
  </si>
  <si>
    <t>федеральный бюджет</t>
  </si>
  <si>
    <t>местный бюджет</t>
  </si>
  <si>
    <t>областной бюджет</t>
  </si>
  <si>
    <t>внебюджетные средства</t>
  </si>
  <si>
    <t>Федерального бюджета</t>
  </si>
  <si>
    <t>Внебюджетных источников</t>
  </si>
  <si>
    <t>в том числе по годам реализации программы</t>
  </si>
  <si>
    <t>администрация, МУП "БИС"</t>
  </si>
  <si>
    <t>Экономия эл/энергии до 20%</t>
  </si>
  <si>
    <t>1.7.Совершенствование систем применения перспективных светильников и пускорегулирующей аппаратуры</t>
  </si>
  <si>
    <t>1.8.Модернизация автоматизированной системы централизованного управления и контроля наружным освещением</t>
  </si>
  <si>
    <t>Итого затрат на решение задачи №3,                в том числе:</t>
  </si>
  <si>
    <t>1.3.Реконструкция магистральных тепловых сетей от котельной ОАО "Аэропорт Толмачево" до ЦТП-2 и ЦТП-1, в т.ч.:</t>
  </si>
  <si>
    <t>3.3.Корректировка проекта "Ремонт системы отопления школы № 1"</t>
  </si>
  <si>
    <t>3.4.Проект теплового узла в МБДОУ детского сада № 2 "Березка" комбинированного вида</t>
  </si>
  <si>
    <t>3.5.Монтаж теплового узлав МБДОУ детского сада № 2 "Березка" комбинированного вида</t>
  </si>
  <si>
    <t xml:space="preserve">3.6.Ремонт теплового узлав МБДОУ детского сада № 4 "Солнышко" </t>
  </si>
  <si>
    <t>3.7.Замена кровли школы № 2, в т.ч.:</t>
  </si>
  <si>
    <t>3.7.1. Проектно-сметная документация</t>
  </si>
  <si>
    <t>3.7.2. Строительно-монтажные работы</t>
  </si>
  <si>
    <t>3.8.Утепление кровли спортивного зала школы № 1 (ПСД)</t>
  </si>
  <si>
    <t>3.9.Замена светильников на энергосберегающие в МБОУ СОШ №1</t>
  </si>
  <si>
    <t>3.10.Замена светильников на энергосберегающие в МБОУ СОШ №60</t>
  </si>
  <si>
    <t>3.12.Замена светильников на энергосберегающие в МБОУ СОШ №2</t>
  </si>
  <si>
    <t>3.13.Устройство тепло-, гидроизоляции фундамента и цоколя здания ДК "Крылья Сибири", в т.ч.:</t>
  </si>
  <si>
    <t>3.13.1. Обследование фундамента и цоколя здания</t>
  </si>
  <si>
    <t>3.13.2. Проектно-сметная документация по результатам обследования</t>
  </si>
  <si>
    <t>3.13.3. Строительно-монтажные работы устройства теплоизоляции</t>
  </si>
  <si>
    <t>3.14. Замена стекол лестницы эвакуационного выхода на стеклопакеты (S=143 м2) ДК "Крылья Сибири"</t>
  </si>
  <si>
    <t>3.15. Ремонт системы отопления лестницы эвакуационного выхода ДК "Крылья Сибири"</t>
  </si>
  <si>
    <t>3.16. Замена остекленных металлических конструкций (S=25м2) главного входа ДК "Крылья Сибири"</t>
  </si>
  <si>
    <t>3.17. Замена дверей выходов с технических этажей (8 дверей) и вентиляционного люка ДК "Крылья Сибири", в т.ч.:</t>
  </si>
  <si>
    <t>3.17.1. Замена дверей выходов с технических этажей (8 дверей)  ДК "Крылья Сибири"</t>
  </si>
  <si>
    <t>3.17.2. Замена  вентиляционного люка ДК "Крылья Сибири"</t>
  </si>
  <si>
    <t>3.18. Замена дверей на складе декораций (S=16 м2) ДК "Крылья Сибири"</t>
  </si>
  <si>
    <t>3.19. Замена ламп накаливания и люминисцентных ламп на светодиодные в помещении  ДК "Крылья Сибири"</t>
  </si>
  <si>
    <t xml:space="preserve">3.20. ПСД на частичный ремонт кровли школы № 60 </t>
  </si>
  <si>
    <t>3.21. Замена витражных деревянных окон на ПВХ в ГЦДО</t>
  </si>
  <si>
    <t>3.23. Частичный ремонт кровли школы № 60</t>
  </si>
  <si>
    <t>3.24. Частичный ремонт кровли школы № 26</t>
  </si>
  <si>
    <t>3.25.Частичный ремонт системы отопления МБОУ НОШ №26</t>
  </si>
  <si>
    <t>3.26.Частичный ремонт системы отопления МБОУ НОШ №60</t>
  </si>
  <si>
    <t>3.11.Замена светильников на энергосберегающие     в МБОУ СОШ №26</t>
  </si>
  <si>
    <t>1193      3450</t>
  </si>
  <si>
    <t>3.22. Текущий ремонт по утеплению окон образовательных учреждений</t>
  </si>
  <si>
    <t>ПРИЛОЖЕНИЕ  № 3</t>
  </si>
  <si>
    <t>от 20.03.2017 г. № 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</si>
</sst>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/>
    <xf numFmtId="0" fontId="5" fillId="0" borderId="0" xfId="0" applyFont="1"/>
    <xf numFmtId="0" fontId="5" fillId="2" borderId="0" xfId="0" applyFont="1" applyFill="1"/>
    <xf numFmtId="0" fontId="2" fillId="0" borderId="0" xfId="0" applyFont="1" applyAlignment="1">
      <alignment horizontal="center"/>
    </xf>
    <xf numFmtId="0" fontId="6" fillId="2" borderId="0" xfId="0" applyFont="1" applyFill="1"/>
    <xf numFmtId="0" fontId="2" fillId="0" borderId="0" xfId="0" applyFont="1" applyBorder="1" applyAlignment="1"/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justify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164" fontId="1" fillId="0" borderId="0" xfId="0" applyNumberFormat="1" applyFont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justify" vertical="top" wrapText="1"/>
    </xf>
    <xf numFmtId="0" fontId="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left"/>
    </xf>
    <xf numFmtId="0" fontId="6" fillId="2" borderId="0" xfId="0" applyFont="1" applyFill="1" applyBorder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/>
    <xf numFmtId="164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1" fontId="5" fillId="0" borderId="0" xfId="0" applyNumberFormat="1" applyFont="1" applyFill="1"/>
    <xf numFmtId="164" fontId="5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/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1" fillId="0" borderId="2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wrapText="1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8"/>
  <sheetViews>
    <sheetView zoomScale="85" zoomScaleNormal="85" workbookViewId="0">
      <selection activeCell="I5" sqref="I5:J5"/>
    </sheetView>
  </sheetViews>
  <sheetFormatPr defaultRowHeight="15" x14ac:dyDescent="0.25"/>
  <cols>
    <col min="1" max="1" width="30.7109375" style="21" customWidth="1"/>
    <col min="2" max="2" width="20.5703125" style="21" customWidth="1"/>
    <col min="3" max="3" width="10.42578125" style="21" customWidth="1"/>
    <col min="4" max="4" width="13.42578125" style="21" customWidth="1"/>
    <col min="5" max="5" width="12.28515625" style="21" customWidth="1"/>
    <col min="6" max="6" width="11.5703125" style="21" customWidth="1"/>
    <col min="7" max="7" width="10.5703125" style="21" customWidth="1"/>
    <col min="8" max="8" width="10.42578125" style="21" customWidth="1"/>
    <col min="9" max="9" width="14.5703125" style="21" customWidth="1"/>
    <col min="10" max="10" width="19" style="25" customWidth="1"/>
    <col min="11" max="16384" width="9.140625" style="3"/>
  </cols>
  <sheetData>
    <row r="1" spans="1:11" ht="15.75" x14ac:dyDescent="0.25">
      <c r="F1" s="22"/>
      <c r="G1" s="22"/>
      <c r="H1" s="125" t="s">
        <v>74</v>
      </c>
      <c r="I1" s="125"/>
      <c r="J1" s="125"/>
    </row>
    <row r="2" spans="1:11" ht="15.75" x14ac:dyDescent="0.25">
      <c r="F2" s="126" t="s">
        <v>71</v>
      </c>
      <c r="G2" s="126"/>
      <c r="H2" s="126"/>
      <c r="I2" s="126"/>
      <c r="J2" s="126"/>
      <c r="K2" s="2"/>
    </row>
    <row r="3" spans="1:11" ht="15.75" x14ac:dyDescent="0.25">
      <c r="F3" s="126" t="s">
        <v>72</v>
      </c>
      <c r="G3" s="126"/>
      <c r="H3" s="126"/>
      <c r="I3" s="126"/>
      <c r="J3" s="126"/>
      <c r="K3" s="2"/>
    </row>
    <row r="4" spans="1:11" ht="15.75" x14ac:dyDescent="0.25">
      <c r="F4" s="23"/>
      <c r="G4" s="23"/>
      <c r="H4" s="23"/>
      <c r="I4" s="126" t="s">
        <v>73</v>
      </c>
      <c r="J4" s="126"/>
      <c r="K4" s="2"/>
    </row>
    <row r="5" spans="1:11" ht="15.75" x14ac:dyDescent="0.25">
      <c r="F5" s="23"/>
      <c r="G5" s="23"/>
      <c r="H5" s="23"/>
      <c r="I5" s="126" t="s">
        <v>158</v>
      </c>
      <c r="J5" s="126"/>
      <c r="K5" s="2"/>
    </row>
    <row r="6" spans="1:11" ht="15.75" x14ac:dyDescent="0.25">
      <c r="F6" s="23"/>
      <c r="G6" s="23"/>
      <c r="H6" s="23"/>
      <c r="I6" s="23"/>
      <c r="J6" s="23"/>
      <c r="K6" s="2"/>
    </row>
    <row r="7" spans="1:11" ht="15.75" x14ac:dyDescent="0.25">
      <c r="F7" s="23"/>
      <c r="G7" s="23"/>
      <c r="H7" s="23"/>
      <c r="I7" s="23"/>
      <c r="J7" s="23"/>
      <c r="K7" s="2"/>
    </row>
    <row r="8" spans="1:11" ht="15.75" x14ac:dyDescent="0.25">
      <c r="F8" s="22" t="s">
        <v>76</v>
      </c>
      <c r="H8" s="23"/>
      <c r="I8" s="23"/>
      <c r="J8" s="23"/>
      <c r="K8" s="2"/>
    </row>
    <row r="9" spans="1:11" ht="15.75" x14ac:dyDescent="0.25">
      <c r="F9" s="22" t="s">
        <v>77</v>
      </c>
      <c r="H9" s="23"/>
      <c r="I9" s="23"/>
      <c r="J9" s="23"/>
      <c r="K9" s="2"/>
    </row>
    <row r="10" spans="1:11" ht="15.75" x14ac:dyDescent="0.25">
      <c r="F10" s="22" t="s">
        <v>64</v>
      </c>
      <c r="H10" s="23"/>
      <c r="I10" s="23"/>
      <c r="J10" s="23"/>
      <c r="K10" s="2"/>
    </row>
    <row r="11" spans="1:11" x14ac:dyDescent="0.25">
      <c r="A11" s="24"/>
      <c r="B11" s="24"/>
      <c r="C11" s="24"/>
      <c r="D11" s="24"/>
      <c r="E11" s="24"/>
      <c r="F11" s="24"/>
      <c r="G11" s="24"/>
      <c r="H11" s="24"/>
    </row>
    <row r="12" spans="1:11" ht="14.25" customHeight="1" x14ac:dyDescent="0.3">
      <c r="A12" s="127" t="s">
        <v>65</v>
      </c>
      <c r="B12" s="127"/>
      <c r="C12" s="127"/>
      <c r="D12" s="127"/>
      <c r="E12" s="127"/>
      <c r="F12" s="127"/>
      <c r="G12" s="127"/>
      <c r="H12" s="127"/>
      <c r="I12" s="127"/>
      <c r="J12" s="127"/>
    </row>
    <row r="13" spans="1:11" ht="27.75" customHeight="1" x14ac:dyDescent="0.3">
      <c r="A13" s="129" t="s">
        <v>66</v>
      </c>
      <c r="B13" s="129"/>
      <c r="C13" s="129"/>
      <c r="D13" s="129"/>
      <c r="E13" s="129"/>
      <c r="F13" s="129"/>
      <c r="G13" s="129"/>
      <c r="H13" s="129"/>
      <c r="I13" s="129"/>
      <c r="J13" s="129"/>
    </row>
    <row r="14" spans="1:11" ht="15.75" x14ac:dyDescent="0.25">
      <c r="A14" s="130" t="s">
        <v>1</v>
      </c>
      <c r="B14" s="130" t="s">
        <v>2</v>
      </c>
      <c r="C14" s="130" t="s">
        <v>3</v>
      </c>
      <c r="D14" s="130" t="s">
        <v>4</v>
      </c>
      <c r="E14" s="130"/>
      <c r="F14" s="130"/>
      <c r="G14" s="130"/>
      <c r="H14" s="130"/>
      <c r="I14" s="130" t="s">
        <v>5</v>
      </c>
      <c r="J14" s="82" t="s">
        <v>6</v>
      </c>
    </row>
    <row r="15" spans="1:11" ht="15.75" x14ac:dyDescent="0.25">
      <c r="A15" s="130"/>
      <c r="B15" s="130"/>
      <c r="C15" s="130"/>
      <c r="D15" s="130" t="s">
        <v>7</v>
      </c>
      <c r="E15" s="130"/>
      <c r="F15" s="130"/>
      <c r="G15" s="130"/>
      <c r="H15" s="130"/>
      <c r="I15" s="130"/>
      <c r="J15" s="82"/>
    </row>
    <row r="16" spans="1:11" ht="15.75" x14ac:dyDescent="0.25">
      <c r="A16" s="130"/>
      <c r="B16" s="130"/>
      <c r="C16" s="130"/>
      <c r="D16" s="26">
        <v>2016</v>
      </c>
      <c r="E16" s="26">
        <v>2017</v>
      </c>
      <c r="F16" s="26">
        <v>2018</v>
      </c>
      <c r="G16" s="26">
        <v>2019</v>
      </c>
      <c r="H16" s="26">
        <v>2020</v>
      </c>
      <c r="I16" s="130"/>
      <c r="J16" s="82"/>
    </row>
    <row r="17" spans="1:10" ht="15.75" x14ac:dyDescent="0.25">
      <c r="A17" s="26">
        <v>1</v>
      </c>
      <c r="B17" s="26">
        <v>2</v>
      </c>
      <c r="C17" s="26">
        <v>3</v>
      </c>
      <c r="D17" s="26">
        <v>4</v>
      </c>
      <c r="E17" s="26">
        <v>5</v>
      </c>
      <c r="F17" s="26">
        <v>6</v>
      </c>
      <c r="G17" s="26">
        <v>7</v>
      </c>
      <c r="H17" s="26">
        <v>8</v>
      </c>
      <c r="I17" s="26">
        <v>9</v>
      </c>
      <c r="J17" s="27">
        <v>10</v>
      </c>
    </row>
    <row r="18" spans="1:10" ht="34.5" customHeight="1" x14ac:dyDescent="0.25">
      <c r="A18" s="111" t="s">
        <v>30</v>
      </c>
      <c r="B18" s="111"/>
      <c r="C18" s="111"/>
      <c r="D18" s="111"/>
      <c r="E18" s="111"/>
      <c r="F18" s="111"/>
      <c r="G18" s="111"/>
      <c r="H18" s="111"/>
      <c r="I18" s="111"/>
      <c r="J18" s="111"/>
    </row>
    <row r="19" spans="1:10" ht="15.75" x14ac:dyDescent="0.25">
      <c r="A19" s="128" t="s">
        <v>20</v>
      </c>
      <c r="B19" s="128"/>
      <c r="C19" s="128"/>
      <c r="D19" s="128"/>
      <c r="E19" s="128"/>
      <c r="F19" s="128"/>
      <c r="G19" s="128"/>
      <c r="H19" s="128"/>
      <c r="I19" s="128"/>
      <c r="J19" s="128"/>
    </row>
    <row r="20" spans="1:10" ht="31.5" customHeight="1" x14ac:dyDescent="0.25">
      <c r="A20" s="134" t="s">
        <v>78</v>
      </c>
      <c r="B20" s="28" t="s">
        <v>8</v>
      </c>
      <c r="C20" s="26" t="s">
        <v>9</v>
      </c>
      <c r="D20" s="29">
        <v>0</v>
      </c>
      <c r="E20" s="29">
        <v>0</v>
      </c>
      <c r="F20" s="29">
        <v>0</v>
      </c>
      <c r="G20" s="29">
        <v>0</v>
      </c>
      <c r="H20" s="29">
        <v>1</v>
      </c>
      <c r="I20" s="82" t="s">
        <v>31</v>
      </c>
      <c r="J20" s="81" t="s">
        <v>56</v>
      </c>
    </row>
    <row r="21" spans="1:10" ht="20.25" customHeight="1" x14ac:dyDescent="0.25">
      <c r="A21" s="135"/>
      <c r="B21" s="28" t="s">
        <v>105</v>
      </c>
      <c r="C21" s="26" t="s">
        <v>10</v>
      </c>
      <c r="D21" s="32"/>
      <c r="E21" s="32"/>
      <c r="F21" s="32"/>
      <c r="G21" s="32"/>
      <c r="H21" s="32">
        <v>25000</v>
      </c>
      <c r="I21" s="82"/>
      <c r="J21" s="81"/>
    </row>
    <row r="22" spans="1:10" ht="31.5" x14ac:dyDescent="0.25">
      <c r="A22" s="135"/>
      <c r="B22" s="30" t="s">
        <v>106</v>
      </c>
      <c r="C22" s="26" t="s">
        <v>10</v>
      </c>
      <c r="D22" s="32"/>
      <c r="E22" s="32"/>
      <c r="F22" s="32"/>
      <c r="G22" s="32"/>
      <c r="H22" s="32">
        <v>25000</v>
      </c>
      <c r="I22" s="82"/>
      <c r="J22" s="81"/>
    </row>
    <row r="23" spans="1:10" ht="15.75" hidden="1" x14ac:dyDescent="0.25">
      <c r="A23" s="135"/>
      <c r="B23" s="30" t="s">
        <v>107</v>
      </c>
      <c r="C23" s="26" t="s">
        <v>10</v>
      </c>
      <c r="D23" s="32"/>
      <c r="E23" s="32"/>
      <c r="F23" s="32"/>
      <c r="G23" s="32"/>
      <c r="H23" s="32">
        <v>0</v>
      </c>
      <c r="I23" s="82"/>
      <c r="J23" s="81"/>
    </row>
    <row r="24" spans="1:10" ht="15.75" x14ac:dyDescent="0.25">
      <c r="A24" s="135"/>
      <c r="B24" s="30" t="s">
        <v>59</v>
      </c>
      <c r="C24" s="26" t="s">
        <v>10</v>
      </c>
      <c r="D24" s="32"/>
      <c r="E24" s="32"/>
      <c r="F24" s="32"/>
      <c r="G24" s="32"/>
      <c r="H24" s="32">
        <f>H22*15%</f>
        <v>3750</v>
      </c>
      <c r="I24" s="82"/>
      <c r="J24" s="81"/>
    </row>
    <row r="25" spans="1:10" ht="15.75" x14ac:dyDescent="0.25">
      <c r="A25" s="135"/>
      <c r="B25" s="30" t="s">
        <v>58</v>
      </c>
      <c r="C25" s="26" t="s">
        <v>10</v>
      </c>
      <c r="D25" s="32"/>
      <c r="E25" s="32"/>
      <c r="F25" s="32"/>
      <c r="G25" s="32"/>
      <c r="H25" s="32">
        <f>H22*80%</f>
        <v>20000</v>
      </c>
      <c r="I25" s="82"/>
      <c r="J25" s="81"/>
    </row>
    <row r="26" spans="1:10" ht="15.75" x14ac:dyDescent="0.25">
      <c r="A26" s="136"/>
      <c r="B26" s="30" t="s">
        <v>57</v>
      </c>
      <c r="C26" s="26" t="s">
        <v>10</v>
      </c>
      <c r="D26" s="32"/>
      <c r="E26" s="32"/>
      <c r="F26" s="32"/>
      <c r="G26" s="32"/>
      <c r="H26" s="32">
        <f>H22*5%</f>
        <v>1250</v>
      </c>
      <c r="I26" s="27"/>
      <c r="J26" s="31"/>
    </row>
    <row r="27" spans="1:10" ht="31.5" customHeight="1" x14ac:dyDescent="0.25">
      <c r="A27" s="134" t="s">
        <v>79</v>
      </c>
      <c r="B27" s="28" t="s">
        <v>8</v>
      </c>
      <c r="C27" s="26" t="s">
        <v>9</v>
      </c>
      <c r="D27" s="32">
        <v>1</v>
      </c>
      <c r="E27" s="32"/>
      <c r="F27" s="32"/>
      <c r="G27" s="32"/>
      <c r="H27" s="32"/>
      <c r="I27" s="83" t="s">
        <v>31</v>
      </c>
      <c r="J27" s="86" t="s">
        <v>42</v>
      </c>
    </row>
    <row r="28" spans="1:10" ht="31.5" customHeight="1" x14ac:dyDescent="0.25">
      <c r="A28" s="135"/>
      <c r="B28" s="28" t="s">
        <v>105</v>
      </c>
      <c r="C28" s="26" t="s">
        <v>10</v>
      </c>
      <c r="D28" s="32">
        <v>3450</v>
      </c>
      <c r="E28" s="32"/>
      <c r="F28" s="32"/>
      <c r="G28" s="32"/>
      <c r="H28" s="32"/>
      <c r="I28" s="84"/>
      <c r="J28" s="87"/>
    </row>
    <row r="29" spans="1:10" ht="31.5" x14ac:dyDescent="0.25">
      <c r="A29" s="135"/>
      <c r="B29" s="30" t="s">
        <v>106</v>
      </c>
      <c r="C29" s="26" t="s">
        <v>10</v>
      </c>
      <c r="D29" s="32">
        <v>3450</v>
      </c>
      <c r="E29" s="32"/>
      <c r="F29" s="32"/>
      <c r="G29" s="32"/>
      <c r="H29" s="32"/>
      <c r="I29" s="84"/>
      <c r="J29" s="87"/>
    </row>
    <row r="30" spans="1:10" ht="15.75" hidden="1" x14ac:dyDescent="0.25">
      <c r="A30" s="135"/>
      <c r="B30" s="30" t="s">
        <v>107</v>
      </c>
      <c r="C30" s="26" t="s">
        <v>10</v>
      </c>
      <c r="D30" s="32">
        <v>0</v>
      </c>
      <c r="E30" s="32"/>
      <c r="F30" s="32"/>
      <c r="G30" s="32"/>
      <c r="H30" s="32"/>
      <c r="I30" s="84"/>
      <c r="J30" s="87"/>
    </row>
    <row r="31" spans="1:10" ht="15.75" x14ac:dyDescent="0.25">
      <c r="A31" s="135"/>
      <c r="B31" s="30" t="s">
        <v>59</v>
      </c>
      <c r="C31" s="26" t="s">
        <v>10</v>
      </c>
      <c r="D31" s="32">
        <f>D29</f>
        <v>3450</v>
      </c>
      <c r="E31" s="32"/>
      <c r="F31" s="32"/>
      <c r="G31" s="32"/>
      <c r="H31" s="32"/>
      <c r="I31" s="84"/>
      <c r="J31" s="87"/>
    </row>
    <row r="32" spans="1:10" ht="15.75" hidden="1" x14ac:dyDescent="0.25">
      <c r="A32" s="135"/>
      <c r="B32" s="30" t="s">
        <v>58</v>
      </c>
      <c r="C32" s="26" t="s">
        <v>10</v>
      </c>
      <c r="D32" s="32">
        <v>0</v>
      </c>
      <c r="E32" s="32"/>
      <c r="F32" s="32"/>
      <c r="G32" s="32"/>
      <c r="H32" s="32"/>
      <c r="I32" s="84"/>
      <c r="J32" s="87"/>
    </row>
    <row r="33" spans="1:10" ht="15.75" hidden="1" x14ac:dyDescent="0.25">
      <c r="A33" s="136"/>
      <c r="B33" s="30" t="s">
        <v>57</v>
      </c>
      <c r="C33" s="26" t="s">
        <v>10</v>
      </c>
      <c r="D33" s="32">
        <v>0</v>
      </c>
      <c r="E33" s="32"/>
      <c r="F33" s="32"/>
      <c r="G33" s="32"/>
      <c r="H33" s="32"/>
      <c r="I33" s="85"/>
      <c r="J33" s="88"/>
    </row>
    <row r="34" spans="1:10" ht="26.25" customHeight="1" x14ac:dyDescent="0.25">
      <c r="A34" s="131" t="s">
        <v>124</v>
      </c>
      <c r="B34" s="28" t="s">
        <v>8</v>
      </c>
      <c r="C34" s="26" t="s">
        <v>9</v>
      </c>
      <c r="D34" s="32"/>
      <c r="E34" s="32"/>
      <c r="F34" s="32"/>
      <c r="G34" s="32"/>
      <c r="H34" s="32"/>
      <c r="I34" s="82" t="s">
        <v>31</v>
      </c>
      <c r="J34" s="81" t="s">
        <v>43</v>
      </c>
    </row>
    <row r="35" spans="1:10" ht="24" customHeight="1" x14ac:dyDescent="0.25">
      <c r="A35" s="132"/>
      <c r="B35" s="28" t="s">
        <v>105</v>
      </c>
      <c r="C35" s="26" t="s">
        <v>10</v>
      </c>
      <c r="D35" s="32"/>
      <c r="E35" s="32"/>
      <c r="F35" s="32"/>
      <c r="G35" s="32"/>
      <c r="H35" s="32"/>
      <c r="I35" s="82"/>
      <c r="J35" s="81"/>
    </row>
    <row r="36" spans="1:10" ht="31.5" x14ac:dyDescent="0.25">
      <c r="A36" s="132"/>
      <c r="B36" s="30" t="s">
        <v>106</v>
      </c>
      <c r="C36" s="26" t="s">
        <v>10</v>
      </c>
      <c r="D36" s="32"/>
      <c r="E36" s="32"/>
      <c r="F36" s="32"/>
      <c r="G36" s="32"/>
      <c r="H36" s="32"/>
      <c r="I36" s="82"/>
      <c r="J36" s="81"/>
    </row>
    <row r="37" spans="1:10" ht="15.75" hidden="1" x14ac:dyDescent="0.25">
      <c r="A37" s="132"/>
      <c r="B37" s="30" t="s">
        <v>107</v>
      </c>
      <c r="C37" s="26" t="s">
        <v>10</v>
      </c>
      <c r="D37" s="32"/>
      <c r="E37" s="32"/>
      <c r="F37" s="32"/>
      <c r="G37" s="32"/>
      <c r="H37" s="32"/>
      <c r="I37" s="82"/>
      <c r="J37" s="81"/>
    </row>
    <row r="38" spans="1:10" ht="15.75" x14ac:dyDescent="0.25">
      <c r="A38" s="132"/>
      <c r="B38" s="30" t="s">
        <v>59</v>
      </c>
      <c r="C38" s="26" t="s">
        <v>10</v>
      </c>
      <c r="D38" s="32"/>
      <c r="E38" s="32"/>
      <c r="F38" s="32"/>
      <c r="G38" s="32"/>
      <c r="H38" s="32"/>
      <c r="I38" s="82"/>
      <c r="J38" s="81"/>
    </row>
    <row r="39" spans="1:10" ht="15.75" hidden="1" x14ac:dyDescent="0.25">
      <c r="A39" s="132"/>
      <c r="B39" s="30" t="s">
        <v>58</v>
      </c>
      <c r="C39" s="26" t="s">
        <v>10</v>
      </c>
      <c r="D39" s="32"/>
      <c r="E39" s="32"/>
      <c r="F39" s="32"/>
      <c r="G39" s="32"/>
      <c r="H39" s="32"/>
      <c r="I39" s="82"/>
      <c r="J39" s="81"/>
    </row>
    <row r="40" spans="1:10" ht="15.75" hidden="1" x14ac:dyDescent="0.25">
      <c r="A40" s="133"/>
      <c r="B40" s="30" t="s">
        <v>57</v>
      </c>
      <c r="C40" s="26" t="s">
        <v>10</v>
      </c>
      <c r="D40" s="32"/>
      <c r="E40" s="32"/>
      <c r="F40" s="32"/>
      <c r="G40" s="32"/>
      <c r="H40" s="32"/>
      <c r="I40" s="82"/>
      <c r="J40" s="81"/>
    </row>
    <row r="41" spans="1:10" ht="15.75" customHeight="1" x14ac:dyDescent="0.25">
      <c r="A41" s="102" t="s">
        <v>21</v>
      </c>
      <c r="B41" s="28" t="s">
        <v>8</v>
      </c>
      <c r="C41" s="26" t="s">
        <v>85</v>
      </c>
      <c r="D41" s="33"/>
      <c r="E41" s="33"/>
      <c r="F41" s="32">
        <v>1</v>
      </c>
      <c r="G41" s="32"/>
      <c r="H41" s="32"/>
      <c r="I41" s="119"/>
      <c r="J41" s="81"/>
    </row>
    <row r="42" spans="1:10" ht="20.25" customHeight="1" x14ac:dyDescent="0.25">
      <c r="A42" s="103"/>
      <c r="B42" s="28" t="s">
        <v>105</v>
      </c>
      <c r="C42" s="26" t="s">
        <v>10</v>
      </c>
      <c r="D42" s="33"/>
      <c r="E42" s="33"/>
      <c r="F42" s="32">
        <v>1000</v>
      </c>
      <c r="G42" s="32"/>
      <c r="H42" s="32"/>
      <c r="I42" s="119"/>
      <c r="J42" s="81"/>
    </row>
    <row r="43" spans="1:10" ht="31.5" x14ac:dyDescent="0.25">
      <c r="A43" s="103"/>
      <c r="B43" s="30" t="s">
        <v>106</v>
      </c>
      <c r="C43" s="26" t="s">
        <v>10</v>
      </c>
      <c r="D43" s="33"/>
      <c r="E43" s="33"/>
      <c r="F43" s="32">
        <v>1000</v>
      </c>
      <c r="G43" s="32"/>
      <c r="H43" s="32"/>
      <c r="I43" s="119"/>
      <c r="J43" s="81"/>
    </row>
    <row r="44" spans="1:10" ht="15.75" hidden="1" x14ac:dyDescent="0.25">
      <c r="A44" s="103"/>
      <c r="B44" s="30" t="s">
        <v>107</v>
      </c>
      <c r="C44" s="26" t="s">
        <v>10</v>
      </c>
      <c r="D44" s="33"/>
      <c r="E44" s="33"/>
      <c r="F44" s="32">
        <v>0</v>
      </c>
      <c r="G44" s="32"/>
      <c r="H44" s="32"/>
      <c r="I44" s="119"/>
      <c r="J44" s="81"/>
    </row>
    <row r="45" spans="1:10" ht="15.75" x14ac:dyDescent="0.25">
      <c r="A45" s="103"/>
      <c r="B45" s="30" t="s">
        <v>59</v>
      </c>
      <c r="C45" s="26" t="s">
        <v>10</v>
      </c>
      <c r="D45" s="33"/>
      <c r="E45" s="33"/>
      <c r="F45" s="32">
        <v>1000</v>
      </c>
      <c r="G45" s="32"/>
      <c r="H45" s="32"/>
      <c r="I45" s="119"/>
      <c r="J45" s="81"/>
    </row>
    <row r="46" spans="1:10" ht="15.75" x14ac:dyDescent="0.25">
      <c r="A46" s="103"/>
      <c r="B46" s="30" t="s">
        <v>58</v>
      </c>
      <c r="C46" s="26" t="s">
        <v>10</v>
      </c>
      <c r="D46" s="33"/>
      <c r="E46" s="33"/>
      <c r="F46" s="32">
        <v>0</v>
      </c>
      <c r="G46" s="32"/>
      <c r="H46" s="32"/>
      <c r="I46" s="119"/>
      <c r="J46" s="81"/>
    </row>
    <row r="47" spans="1:10" ht="15.75" x14ac:dyDescent="0.25">
      <c r="A47" s="104"/>
      <c r="B47" s="30" t="s">
        <v>57</v>
      </c>
      <c r="C47" s="26" t="s">
        <v>10</v>
      </c>
      <c r="D47" s="33"/>
      <c r="E47" s="33"/>
      <c r="F47" s="32">
        <v>0</v>
      </c>
      <c r="G47" s="32"/>
      <c r="H47" s="32"/>
      <c r="I47" s="119"/>
      <c r="J47" s="81"/>
    </row>
    <row r="48" spans="1:10" ht="31.5" customHeight="1" x14ac:dyDescent="0.25">
      <c r="A48" s="108" t="s">
        <v>22</v>
      </c>
      <c r="B48" s="28" t="s">
        <v>8</v>
      </c>
      <c r="C48" s="26" t="s">
        <v>40</v>
      </c>
      <c r="D48" s="33"/>
      <c r="E48" s="33"/>
      <c r="F48" s="32"/>
      <c r="G48" s="32">
        <v>1000</v>
      </c>
      <c r="H48" s="32">
        <v>1099.82</v>
      </c>
      <c r="I48" s="119"/>
      <c r="J48" s="81"/>
    </row>
    <row r="49" spans="1:10" ht="22.5" customHeight="1" x14ac:dyDescent="0.25">
      <c r="A49" s="109"/>
      <c r="B49" s="28" t="s">
        <v>105</v>
      </c>
      <c r="C49" s="26" t="s">
        <v>10</v>
      </c>
      <c r="D49" s="33"/>
      <c r="E49" s="33"/>
      <c r="F49" s="32"/>
      <c r="G49" s="32">
        <f>G50/G48</f>
        <v>4.5</v>
      </c>
      <c r="H49" s="32">
        <f>H50/H48</f>
        <v>5.1000163663144882</v>
      </c>
      <c r="I49" s="119"/>
      <c r="J49" s="81"/>
    </row>
    <row r="50" spans="1:10" ht="38.25" customHeight="1" x14ac:dyDescent="0.25">
      <c r="A50" s="109"/>
      <c r="B50" s="30" t="s">
        <v>106</v>
      </c>
      <c r="C50" s="26" t="s">
        <v>10</v>
      </c>
      <c r="D50" s="33"/>
      <c r="E50" s="33"/>
      <c r="F50" s="32"/>
      <c r="G50" s="32">
        <v>4500</v>
      </c>
      <c r="H50" s="32">
        <v>5609.1</v>
      </c>
      <c r="I50" s="119"/>
      <c r="J50" s="81"/>
    </row>
    <row r="51" spans="1:10" ht="15" hidden="1" customHeight="1" x14ac:dyDescent="0.25">
      <c r="A51" s="109"/>
      <c r="B51" s="30" t="s">
        <v>107</v>
      </c>
      <c r="C51" s="26" t="s">
        <v>10</v>
      </c>
      <c r="D51" s="33"/>
      <c r="E51" s="33"/>
      <c r="F51" s="32"/>
      <c r="G51" s="32">
        <v>0</v>
      </c>
      <c r="H51" s="32">
        <v>0</v>
      </c>
      <c r="I51" s="119"/>
      <c r="J51" s="81"/>
    </row>
    <row r="52" spans="1:10" ht="15.75" x14ac:dyDescent="0.25">
      <c r="A52" s="109"/>
      <c r="B52" s="30" t="s">
        <v>59</v>
      </c>
      <c r="C52" s="26" t="s">
        <v>10</v>
      </c>
      <c r="D52" s="33"/>
      <c r="E52" s="33"/>
      <c r="F52" s="32"/>
      <c r="G52" s="32">
        <f>G50*15%</f>
        <v>675</v>
      </c>
      <c r="H52" s="32">
        <f>H50*15%</f>
        <v>841.36500000000001</v>
      </c>
      <c r="I52" s="119"/>
      <c r="J52" s="81"/>
    </row>
    <row r="53" spans="1:10" ht="21.75" customHeight="1" x14ac:dyDescent="0.25">
      <c r="A53" s="109"/>
      <c r="B53" s="30" t="s">
        <v>58</v>
      </c>
      <c r="C53" s="26" t="s">
        <v>10</v>
      </c>
      <c r="D53" s="33"/>
      <c r="E53" s="33"/>
      <c r="F53" s="32"/>
      <c r="G53" s="32">
        <f>G50*80%</f>
        <v>3600</v>
      </c>
      <c r="H53" s="32">
        <f>H50*80%-0.1</f>
        <v>4487.18</v>
      </c>
      <c r="I53" s="119"/>
      <c r="J53" s="81"/>
    </row>
    <row r="54" spans="1:10" ht="21" customHeight="1" x14ac:dyDescent="0.25">
      <c r="A54" s="110"/>
      <c r="B54" s="30" t="s">
        <v>57</v>
      </c>
      <c r="C54" s="26" t="s">
        <v>10</v>
      </c>
      <c r="D54" s="33"/>
      <c r="E54" s="33"/>
      <c r="F54" s="32"/>
      <c r="G54" s="32">
        <f>G50*5%</f>
        <v>225</v>
      </c>
      <c r="H54" s="32">
        <f>H50*5%</f>
        <v>280.45500000000004</v>
      </c>
      <c r="I54" s="34"/>
      <c r="J54" s="31"/>
    </row>
    <row r="55" spans="1:10" ht="31.5" customHeight="1" x14ac:dyDescent="0.25">
      <c r="A55" s="97" t="s">
        <v>104</v>
      </c>
      <c r="B55" s="28" t="s">
        <v>8</v>
      </c>
      <c r="C55" s="26" t="s">
        <v>40</v>
      </c>
      <c r="D55" s="32"/>
      <c r="E55" s="72"/>
      <c r="F55" s="76">
        <f>149.3+156.3</f>
        <v>305.60000000000002</v>
      </c>
      <c r="G55" s="32">
        <v>149.30000000000001</v>
      </c>
      <c r="H55" s="32">
        <v>149.30000000000001</v>
      </c>
      <c r="I55" s="83" t="s">
        <v>31</v>
      </c>
      <c r="J55" s="116" t="s">
        <v>43</v>
      </c>
    </row>
    <row r="56" spans="1:10" ht="31.5" customHeight="1" x14ac:dyDescent="0.25">
      <c r="A56" s="98"/>
      <c r="B56" s="28" t="s">
        <v>105</v>
      </c>
      <c r="C56" s="26" t="s">
        <v>10</v>
      </c>
      <c r="D56" s="32"/>
      <c r="E56" s="32"/>
      <c r="F56" s="76">
        <f>F57/F55</f>
        <v>6.5464659685863866</v>
      </c>
      <c r="G56" s="32">
        <f>G57/G55</f>
        <v>6.6999330207635621</v>
      </c>
      <c r="H56" s="32">
        <f>H57/H55</f>
        <v>6.6999330207635621</v>
      </c>
      <c r="I56" s="84"/>
      <c r="J56" s="117"/>
    </row>
    <row r="57" spans="1:10" ht="31.5" x14ac:dyDescent="0.25">
      <c r="A57" s="98"/>
      <c r="B57" s="30" t="s">
        <v>106</v>
      </c>
      <c r="C57" s="26" t="s">
        <v>10</v>
      </c>
      <c r="D57" s="32"/>
      <c r="E57" s="32"/>
      <c r="F57" s="76">
        <f>1000.3+1000.3</f>
        <v>2000.6</v>
      </c>
      <c r="G57" s="32">
        <v>1000.3</v>
      </c>
      <c r="H57" s="32">
        <v>1000.3</v>
      </c>
      <c r="I57" s="84"/>
      <c r="J57" s="117"/>
    </row>
    <row r="58" spans="1:10" ht="15.75" hidden="1" x14ac:dyDescent="0.25">
      <c r="A58" s="98"/>
      <c r="B58" s="30" t="s">
        <v>107</v>
      </c>
      <c r="C58" s="26" t="s">
        <v>10</v>
      </c>
      <c r="D58" s="32"/>
      <c r="E58" s="32"/>
      <c r="F58" s="76">
        <v>0</v>
      </c>
      <c r="G58" s="32">
        <v>0</v>
      </c>
      <c r="H58" s="32">
        <v>0</v>
      </c>
      <c r="I58" s="84"/>
      <c r="J58" s="117"/>
    </row>
    <row r="59" spans="1:10" ht="15.75" x14ac:dyDescent="0.25">
      <c r="A59" s="98"/>
      <c r="B59" s="30" t="s">
        <v>59</v>
      </c>
      <c r="C59" s="26" t="s">
        <v>10</v>
      </c>
      <c r="D59" s="32"/>
      <c r="E59" s="32"/>
      <c r="F59" s="76">
        <f>F57</f>
        <v>2000.6</v>
      </c>
      <c r="G59" s="32">
        <f>G57</f>
        <v>1000.3</v>
      </c>
      <c r="H59" s="32">
        <f>H57</f>
        <v>1000.3</v>
      </c>
      <c r="I59" s="84"/>
      <c r="J59" s="117"/>
    </row>
    <row r="60" spans="1:10" ht="15.75" hidden="1" x14ac:dyDescent="0.25">
      <c r="A60" s="98"/>
      <c r="B60" s="30" t="s">
        <v>58</v>
      </c>
      <c r="C60" s="26" t="s">
        <v>10</v>
      </c>
      <c r="D60" s="32"/>
      <c r="E60" s="32">
        <v>0</v>
      </c>
      <c r="F60" s="32">
        <v>0</v>
      </c>
      <c r="G60" s="32">
        <v>0</v>
      </c>
      <c r="H60" s="32">
        <v>0</v>
      </c>
      <c r="I60" s="84"/>
      <c r="J60" s="117"/>
    </row>
    <row r="61" spans="1:10" ht="15.75" hidden="1" x14ac:dyDescent="0.25">
      <c r="A61" s="99"/>
      <c r="B61" s="30" t="s">
        <v>57</v>
      </c>
      <c r="C61" s="26" t="s">
        <v>10</v>
      </c>
      <c r="D61" s="32"/>
      <c r="E61" s="32">
        <v>0</v>
      </c>
      <c r="F61" s="32">
        <v>0</v>
      </c>
      <c r="G61" s="32">
        <v>0</v>
      </c>
      <c r="H61" s="32">
        <v>0</v>
      </c>
      <c r="I61" s="85"/>
      <c r="J61" s="118"/>
    </row>
    <row r="62" spans="1:10" ht="24" customHeight="1" x14ac:dyDescent="0.25">
      <c r="A62" s="97" t="s">
        <v>80</v>
      </c>
      <c r="B62" s="28" t="s">
        <v>8</v>
      </c>
      <c r="C62" s="26" t="s">
        <v>9</v>
      </c>
      <c r="D62" s="32"/>
      <c r="E62" s="32"/>
      <c r="F62" s="32">
        <v>1</v>
      </c>
      <c r="G62" s="32">
        <v>1</v>
      </c>
      <c r="H62" s="32">
        <v>1</v>
      </c>
      <c r="I62" s="83" t="s">
        <v>31</v>
      </c>
      <c r="J62" s="116" t="s">
        <v>44</v>
      </c>
    </row>
    <row r="63" spans="1:10" ht="30" customHeight="1" x14ac:dyDescent="0.25">
      <c r="A63" s="98"/>
      <c r="B63" s="28" t="s">
        <v>105</v>
      </c>
      <c r="C63" s="26" t="s">
        <v>10</v>
      </c>
      <c r="D63" s="32"/>
      <c r="E63" s="32"/>
      <c r="F63" s="32">
        <v>1000</v>
      </c>
      <c r="G63" s="32">
        <v>1000</v>
      </c>
      <c r="H63" s="32">
        <v>1000</v>
      </c>
      <c r="I63" s="84"/>
      <c r="J63" s="117"/>
    </row>
    <row r="64" spans="1:10" ht="31.5" x14ac:dyDescent="0.25">
      <c r="A64" s="98"/>
      <c r="B64" s="30" t="s">
        <v>106</v>
      </c>
      <c r="C64" s="26" t="s">
        <v>10</v>
      </c>
      <c r="D64" s="32"/>
      <c r="E64" s="32"/>
      <c r="F64" s="32">
        <v>1000</v>
      </c>
      <c r="G64" s="32">
        <v>1000</v>
      </c>
      <c r="H64" s="32">
        <v>1000</v>
      </c>
      <c r="I64" s="84"/>
      <c r="J64" s="117"/>
    </row>
    <row r="65" spans="1:10" ht="15.75" hidden="1" x14ac:dyDescent="0.25">
      <c r="A65" s="98"/>
      <c r="B65" s="30" t="s">
        <v>107</v>
      </c>
      <c r="C65" s="26" t="s">
        <v>10</v>
      </c>
      <c r="D65" s="32"/>
      <c r="E65" s="32"/>
      <c r="F65" s="32">
        <v>0</v>
      </c>
      <c r="G65" s="32">
        <v>0</v>
      </c>
      <c r="H65" s="32">
        <v>0</v>
      </c>
      <c r="I65" s="84"/>
      <c r="J65" s="117"/>
    </row>
    <row r="66" spans="1:10" ht="21.75" customHeight="1" x14ac:dyDescent="0.25">
      <c r="A66" s="98"/>
      <c r="B66" s="30" t="s">
        <v>59</v>
      </c>
      <c r="C66" s="26" t="s">
        <v>10</v>
      </c>
      <c r="D66" s="32"/>
      <c r="E66" s="32"/>
      <c r="F66" s="32">
        <f>F64</f>
        <v>1000</v>
      </c>
      <c r="G66" s="32">
        <f>G64</f>
        <v>1000</v>
      </c>
      <c r="H66" s="32">
        <f>H64</f>
        <v>1000</v>
      </c>
      <c r="I66" s="84"/>
      <c r="J66" s="117"/>
    </row>
    <row r="67" spans="1:10" ht="21.75" hidden="1" customHeight="1" x14ac:dyDescent="0.25">
      <c r="A67" s="98"/>
      <c r="B67" s="30" t="s">
        <v>58</v>
      </c>
      <c r="C67" s="26" t="s">
        <v>10</v>
      </c>
      <c r="D67" s="32"/>
      <c r="E67" s="32"/>
      <c r="F67" s="32">
        <v>0</v>
      </c>
      <c r="G67" s="32">
        <v>0</v>
      </c>
      <c r="H67" s="32">
        <v>0</v>
      </c>
      <c r="I67" s="84"/>
      <c r="J67" s="117"/>
    </row>
    <row r="68" spans="1:10" ht="21.75" hidden="1" customHeight="1" x14ac:dyDescent="0.25">
      <c r="A68" s="99"/>
      <c r="B68" s="30" t="s">
        <v>57</v>
      </c>
      <c r="C68" s="26" t="s">
        <v>10</v>
      </c>
      <c r="D68" s="32"/>
      <c r="E68" s="32"/>
      <c r="F68" s="32">
        <v>0</v>
      </c>
      <c r="G68" s="32">
        <v>0</v>
      </c>
      <c r="H68" s="32">
        <v>0</v>
      </c>
      <c r="I68" s="85"/>
      <c r="J68" s="118"/>
    </row>
    <row r="69" spans="1:10" ht="15.75" customHeight="1" x14ac:dyDescent="0.25">
      <c r="A69" s="97" t="s">
        <v>81</v>
      </c>
      <c r="B69" s="28" t="s">
        <v>8</v>
      </c>
      <c r="C69" s="26" t="s">
        <v>40</v>
      </c>
      <c r="D69" s="32"/>
      <c r="E69" s="32"/>
      <c r="F69" s="32">
        <v>2300</v>
      </c>
      <c r="G69" s="32">
        <v>3000</v>
      </c>
      <c r="H69" s="32">
        <v>4500</v>
      </c>
      <c r="I69" s="83" t="s">
        <v>31</v>
      </c>
      <c r="J69" s="116" t="s">
        <v>45</v>
      </c>
    </row>
    <row r="70" spans="1:10" ht="31.5" x14ac:dyDescent="0.25">
      <c r="A70" s="98"/>
      <c r="B70" s="28" t="s">
        <v>105</v>
      </c>
      <c r="C70" s="26" t="s">
        <v>10</v>
      </c>
      <c r="D70" s="32"/>
      <c r="E70" s="32"/>
      <c r="F70" s="32">
        <v>2.2000000000000002</v>
      </c>
      <c r="G70" s="32">
        <f>G71/G69</f>
        <v>2.2999999999999998</v>
      </c>
      <c r="H70" s="32">
        <f>H71/H69</f>
        <v>2.2000000000000002</v>
      </c>
      <c r="I70" s="84"/>
      <c r="J70" s="117"/>
    </row>
    <row r="71" spans="1:10" ht="31.5" x14ac:dyDescent="0.25">
      <c r="A71" s="98"/>
      <c r="B71" s="30" t="s">
        <v>106</v>
      </c>
      <c r="C71" s="26" t="s">
        <v>10</v>
      </c>
      <c r="D71" s="32"/>
      <c r="E71" s="32"/>
      <c r="F71" s="32">
        <v>5060</v>
      </c>
      <c r="G71" s="32">
        <v>6900</v>
      </c>
      <c r="H71" s="32">
        <v>9900</v>
      </c>
      <c r="I71" s="84"/>
      <c r="J71" s="117"/>
    </row>
    <row r="72" spans="1:10" ht="15.75" hidden="1" x14ac:dyDescent="0.25">
      <c r="A72" s="98"/>
      <c r="B72" s="30" t="s">
        <v>107</v>
      </c>
      <c r="C72" s="26" t="s">
        <v>10</v>
      </c>
      <c r="D72" s="32"/>
      <c r="E72" s="32"/>
      <c r="F72" s="32">
        <v>0</v>
      </c>
      <c r="G72" s="32">
        <v>0</v>
      </c>
      <c r="H72" s="32">
        <v>0</v>
      </c>
      <c r="I72" s="84"/>
      <c r="J72" s="117"/>
    </row>
    <row r="73" spans="1:10" ht="15.75" x14ac:dyDescent="0.25">
      <c r="A73" s="98"/>
      <c r="B73" s="30" t="s">
        <v>59</v>
      </c>
      <c r="C73" s="26" t="s">
        <v>10</v>
      </c>
      <c r="D73" s="32"/>
      <c r="E73" s="32"/>
      <c r="F73" s="32">
        <f>F71</f>
        <v>5060</v>
      </c>
      <c r="G73" s="32">
        <f>G71</f>
        <v>6900</v>
      </c>
      <c r="H73" s="32">
        <f>H71</f>
        <v>9900</v>
      </c>
      <c r="I73" s="84"/>
      <c r="J73" s="117"/>
    </row>
    <row r="74" spans="1:10" ht="15.75" hidden="1" x14ac:dyDescent="0.25">
      <c r="A74" s="98"/>
      <c r="B74" s="30" t="s">
        <v>58</v>
      </c>
      <c r="C74" s="26" t="s">
        <v>10</v>
      </c>
      <c r="D74" s="32"/>
      <c r="E74" s="32"/>
      <c r="F74" s="32">
        <v>0</v>
      </c>
      <c r="G74" s="32">
        <v>0</v>
      </c>
      <c r="H74" s="32">
        <v>0</v>
      </c>
      <c r="I74" s="84"/>
      <c r="J74" s="117"/>
    </row>
    <row r="75" spans="1:10" ht="15.75" hidden="1" x14ac:dyDescent="0.25">
      <c r="A75" s="99"/>
      <c r="B75" s="30" t="s">
        <v>57</v>
      </c>
      <c r="C75" s="26" t="s">
        <v>10</v>
      </c>
      <c r="D75" s="32"/>
      <c r="E75" s="32"/>
      <c r="F75" s="32">
        <v>0</v>
      </c>
      <c r="G75" s="32">
        <v>0</v>
      </c>
      <c r="H75" s="32">
        <v>0</v>
      </c>
      <c r="I75" s="85"/>
      <c r="J75" s="118"/>
    </row>
    <row r="76" spans="1:10" ht="17.25" customHeight="1" x14ac:dyDescent="0.25">
      <c r="A76" s="122" t="s">
        <v>121</v>
      </c>
      <c r="B76" s="28" t="s">
        <v>8</v>
      </c>
      <c r="C76" s="68" t="s">
        <v>9</v>
      </c>
      <c r="D76" s="69"/>
      <c r="E76" s="72">
        <v>50</v>
      </c>
      <c r="F76" s="72">
        <v>50</v>
      </c>
      <c r="G76" s="72">
        <v>100</v>
      </c>
      <c r="H76" s="77">
        <v>1</v>
      </c>
      <c r="I76" s="120" t="s">
        <v>119</v>
      </c>
      <c r="J76" s="121" t="s">
        <v>120</v>
      </c>
    </row>
    <row r="77" spans="1:10" ht="17.25" customHeight="1" x14ac:dyDescent="0.25">
      <c r="A77" s="123"/>
      <c r="B77" s="28" t="s">
        <v>105</v>
      </c>
      <c r="C77" s="26" t="s">
        <v>10</v>
      </c>
      <c r="D77" s="69"/>
      <c r="E77" s="74">
        <f>E78/E76</f>
        <v>5.08</v>
      </c>
      <c r="F77" s="72">
        <f>F78/F76</f>
        <v>40</v>
      </c>
      <c r="G77" s="72">
        <f>G78/G76</f>
        <v>35</v>
      </c>
      <c r="H77" s="77">
        <f>H78/H76</f>
        <v>1211.4000000000001</v>
      </c>
      <c r="I77" s="120"/>
      <c r="J77" s="121"/>
    </row>
    <row r="78" spans="1:10" ht="31.5" x14ac:dyDescent="0.25">
      <c r="A78" s="123"/>
      <c r="B78" s="30" t="s">
        <v>106</v>
      </c>
      <c r="C78" s="26" t="s">
        <v>10</v>
      </c>
      <c r="D78" s="69"/>
      <c r="E78" s="72">
        <v>254</v>
      </c>
      <c r="F78" s="72">
        <v>2000</v>
      </c>
      <c r="G78" s="72">
        <v>3500</v>
      </c>
      <c r="H78" s="77">
        <f>1465.4-254</f>
        <v>1211.4000000000001</v>
      </c>
      <c r="I78" s="120"/>
      <c r="J78" s="121"/>
    </row>
    <row r="79" spans="1:10" ht="15.75" hidden="1" x14ac:dyDescent="0.25">
      <c r="A79" s="123"/>
      <c r="B79" s="30" t="s">
        <v>107</v>
      </c>
      <c r="C79" s="26" t="s">
        <v>10</v>
      </c>
      <c r="D79" s="69"/>
      <c r="E79" s="72">
        <v>0</v>
      </c>
      <c r="F79" s="72">
        <v>0</v>
      </c>
      <c r="G79" s="72">
        <v>0</v>
      </c>
      <c r="H79" s="77"/>
      <c r="I79" s="120"/>
      <c r="J79" s="121"/>
    </row>
    <row r="80" spans="1:10" ht="30.75" customHeight="1" x14ac:dyDescent="0.25">
      <c r="A80" s="123"/>
      <c r="B80" s="30" t="s">
        <v>59</v>
      </c>
      <c r="C80" s="26" t="s">
        <v>10</v>
      </c>
      <c r="D80" s="69"/>
      <c r="E80" s="72">
        <f>E78</f>
        <v>254</v>
      </c>
      <c r="F80" s="72">
        <f>F78</f>
        <v>2000</v>
      </c>
      <c r="G80" s="72">
        <f>G78</f>
        <v>3500</v>
      </c>
      <c r="H80" s="77">
        <f>H78</f>
        <v>1211.4000000000001</v>
      </c>
      <c r="I80" s="120"/>
      <c r="J80" s="121"/>
    </row>
    <row r="81" spans="1:10" ht="17.25" hidden="1" customHeight="1" x14ac:dyDescent="0.25">
      <c r="A81" s="123"/>
      <c r="B81" s="30" t="s">
        <v>58</v>
      </c>
      <c r="C81" s="26" t="s">
        <v>10</v>
      </c>
      <c r="D81" s="69"/>
      <c r="E81" s="72">
        <v>0</v>
      </c>
      <c r="F81" s="72">
        <v>0</v>
      </c>
      <c r="G81" s="72">
        <v>0</v>
      </c>
      <c r="H81" s="72"/>
      <c r="I81" s="70"/>
      <c r="J81" s="71"/>
    </row>
    <row r="82" spans="1:10" ht="21" hidden="1" customHeight="1" x14ac:dyDescent="0.25">
      <c r="A82" s="124"/>
      <c r="B82" s="30" t="s">
        <v>57</v>
      </c>
      <c r="C82" s="26" t="s">
        <v>10</v>
      </c>
      <c r="D82" s="69"/>
      <c r="E82" s="72">
        <v>0</v>
      </c>
      <c r="F82" s="72">
        <v>0</v>
      </c>
      <c r="G82" s="72">
        <v>0</v>
      </c>
      <c r="H82" s="72"/>
      <c r="I82" s="70"/>
      <c r="J82" s="71"/>
    </row>
    <row r="83" spans="1:10" ht="15.75" customHeight="1" x14ac:dyDescent="0.25">
      <c r="A83" s="122" t="s">
        <v>122</v>
      </c>
      <c r="B83" s="28" t="s">
        <v>8</v>
      </c>
      <c r="C83" s="68" t="s">
        <v>9</v>
      </c>
      <c r="D83" s="69"/>
      <c r="E83" s="72"/>
      <c r="F83" s="72">
        <v>1</v>
      </c>
      <c r="G83" s="72">
        <v>1</v>
      </c>
      <c r="H83" s="72"/>
      <c r="I83" s="120" t="s">
        <v>119</v>
      </c>
      <c r="J83" s="121" t="s">
        <v>120</v>
      </c>
    </row>
    <row r="84" spans="1:10" ht="31.5" x14ac:dyDescent="0.25">
      <c r="A84" s="123"/>
      <c r="B84" s="28" t="s">
        <v>105</v>
      </c>
      <c r="C84" s="26" t="s">
        <v>10</v>
      </c>
      <c r="D84" s="69"/>
      <c r="E84" s="72"/>
      <c r="F84" s="72">
        <v>2000</v>
      </c>
      <c r="G84" s="72">
        <v>3000</v>
      </c>
      <c r="H84" s="72"/>
      <c r="I84" s="120"/>
      <c r="J84" s="121"/>
    </row>
    <row r="85" spans="1:10" ht="31.5" x14ac:dyDescent="0.25">
      <c r="A85" s="123"/>
      <c r="B85" s="30" t="s">
        <v>106</v>
      </c>
      <c r="C85" s="26" t="s">
        <v>10</v>
      </c>
      <c r="D85" s="69"/>
      <c r="E85" s="72"/>
      <c r="F85" s="72">
        <v>2000</v>
      </c>
      <c r="G85" s="72">
        <v>3000</v>
      </c>
      <c r="H85" s="72"/>
      <c r="I85" s="120"/>
      <c r="J85" s="121"/>
    </row>
    <row r="86" spans="1:10" ht="15.75" hidden="1" x14ac:dyDescent="0.25">
      <c r="A86" s="123"/>
      <c r="B86" s="30" t="s">
        <v>107</v>
      </c>
      <c r="C86" s="26" t="s">
        <v>10</v>
      </c>
      <c r="D86" s="69"/>
      <c r="E86" s="72"/>
      <c r="F86" s="72">
        <v>0</v>
      </c>
      <c r="G86" s="72">
        <v>0</v>
      </c>
      <c r="H86" s="72"/>
      <c r="I86" s="120"/>
      <c r="J86" s="121"/>
    </row>
    <row r="87" spans="1:10" ht="20.25" customHeight="1" x14ac:dyDescent="0.25">
      <c r="A87" s="123"/>
      <c r="B87" s="30" t="s">
        <v>59</v>
      </c>
      <c r="C87" s="26" t="s">
        <v>10</v>
      </c>
      <c r="D87" s="69"/>
      <c r="E87" s="72"/>
      <c r="F87" s="72">
        <f>F85</f>
        <v>2000</v>
      </c>
      <c r="G87" s="72">
        <f>G85</f>
        <v>3000</v>
      </c>
      <c r="H87" s="72"/>
      <c r="I87" s="120"/>
      <c r="J87" s="121"/>
    </row>
    <row r="88" spans="1:10" ht="22.5" hidden="1" customHeight="1" x14ac:dyDescent="0.25">
      <c r="A88" s="123"/>
      <c r="B88" s="30" t="s">
        <v>58</v>
      </c>
      <c r="C88" s="26" t="s">
        <v>10</v>
      </c>
      <c r="D88" s="69"/>
      <c r="E88" s="72"/>
      <c r="F88" s="72">
        <v>0</v>
      </c>
      <c r="G88" s="72">
        <v>0</v>
      </c>
      <c r="H88" s="72"/>
      <c r="I88" s="70"/>
      <c r="J88" s="71"/>
    </row>
    <row r="89" spans="1:10" ht="24.75" hidden="1" customHeight="1" x14ac:dyDescent="0.25">
      <c r="A89" s="124"/>
      <c r="B89" s="30" t="s">
        <v>57</v>
      </c>
      <c r="C89" s="26" t="s">
        <v>10</v>
      </c>
      <c r="D89" s="69"/>
      <c r="E89" s="72"/>
      <c r="F89" s="72">
        <v>0</v>
      </c>
      <c r="G89" s="72">
        <v>0</v>
      </c>
      <c r="H89" s="72"/>
      <c r="I89" s="70"/>
      <c r="J89" s="71"/>
    </row>
    <row r="90" spans="1:10" ht="31.5" customHeight="1" x14ac:dyDescent="0.25">
      <c r="A90" s="90" t="s">
        <v>109</v>
      </c>
      <c r="B90" s="91"/>
      <c r="C90" s="26" t="s">
        <v>10</v>
      </c>
      <c r="D90" s="32">
        <f>D29</f>
        <v>3450</v>
      </c>
      <c r="E90" s="32">
        <f>E36+E57+E78+E85</f>
        <v>254</v>
      </c>
      <c r="F90" s="32">
        <f>F36+F43+F57+F64+F71+F78+F85</f>
        <v>13060.6</v>
      </c>
      <c r="G90" s="32">
        <f>G36+G50+G57+G64+G71+G78+G85</f>
        <v>19900.3</v>
      </c>
      <c r="H90" s="32">
        <f>H22+H36+H50+H57+H64+H71+H78</f>
        <v>43720.799999999996</v>
      </c>
      <c r="I90" s="27"/>
      <c r="J90" s="56"/>
    </row>
    <row r="91" spans="1:10" ht="15.75" x14ac:dyDescent="0.25">
      <c r="A91" s="100" t="s">
        <v>107</v>
      </c>
      <c r="B91" s="101"/>
      <c r="C91" s="26" t="s">
        <v>10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27"/>
      <c r="J91" s="56"/>
    </row>
    <row r="92" spans="1:10" ht="15.75" x14ac:dyDescent="0.25">
      <c r="A92" s="100" t="s">
        <v>59</v>
      </c>
      <c r="B92" s="101"/>
      <c r="C92" s="26" t="s">
        <v>10</v>
      </c>
      <c r="D92" s="32">
        <f>D31</f>
        <v>3450</v>
      </c>
      <c r="E92" s="32">
        <f>E38+E59+E80+E87</f>
        <v>254</v>
      </c>
      <c r="F92" s="32">
        <f>F38+F45+F59+F66+F73+F80+F87</f>
        <v>13060.6</v>
      </c>
      <c r="G92" s="32">
        <f>G38+G52+G59+G66+G73+G80+G87</f>
        <v>16075.3</v>
      </c>
      <c r="H92" s="32">
        <f>H24+H38+H52+H59+H66+H73+H80</f>
        <v>17703.065000000002</v>
      </c>
      <c r="I92" s="27"/>
      <c r="J92" s="56"/>
    </row>
    <row r="93" spans="1:10" ht="15.75" x14ac:dyDescent="0.25">
      <c r="A93" s="100" t="s">
        <v>58</v>
      </c>
      <c r="B93" s="101"/>
      <c r="C93" s="26" t="s">
        <v>10</v>
      </c>
      <c r="D93" s="32">
        <v>0</v>
      </c>
      <c r="E93" s="32">
        <v>0</v>
      </c>
      <c r="F93" s="32">
        <f>F39</f>
        <v>0</v>
      </c>
      <c r="G93" s="32">
        <f>G53</f>
        <v>3600</v>
      </c>
      <c r="H93" s="32">
        <f>H25+H39+H53</f>
        <v>24487.18</v>
      </c>
      <c r="I93" s="27"/>
      <c r="J93" s="56"/>
    </row>
    <row r="94" spans="1:10" ht="15.75" x14ac:dyDescent="0.25">
      <c r="A94" s="100" t="s">
        <v>57</v>
      </c>
      <c r="B94" s="101"/>
      <c r="C94" s="26" t="s">
        <v>10</v>
      </c>
      <c r="D94" s="32">
        <v>0</v>
      </c>
      <c r="E94" s="32">
        <v>0</v>
      </c>
      <c r="F94" s="32">
        <f>F40</f>
        <v>0</v>
      </c>
      <c r="G94" s="32">
        <f>G54</f>
        <v>225</v>
      </c>
      <c r="H94" s="32">
        <f>H26+H40+H54</f>
        <v>1530.4549999999999</v>
      </c>
      <c r="I94" s="27"/>
      <c r="J94" s="56"/>
    </row>
    <row r="95" spans="1:10" ht="15.75" x14ac:dyDescent="0.25">
      <c r="A95" s="113" t="s">
        <v>23</v>
      </c>
      <c r="B95" s="114"/>
      <c r="C95" s="114"/>
      <c r="D95" s="114"/>
      <c r="E95" s="114"/>
      <c r="F95" s="114"/>
      <c r="G95" s="114"/>
      <c r="H95" s="114"/>
      <c r="I95" s="114"/>
      <c r="J95" s="115"/>
    </row>
    <row r="96" spans="1:10" ht="15.75" customHeight="1" x14ac:dyDescent="0.25">
      <c r="A96" s="97" t="s">
        <v>24</v>
      </c>
      <c r="B96" s="28" t="s">
        <v>8</v>
      </c>
      <c r="C96" s="26" t="s">
        <v>9</v>
      </c>
      <c r="D96" s="32"/>
      <c r="E96" s="32"/>
      <c r="F96" s="32">
        <v>1</v>
      </c>
      <c r="G96" s="32">
        <v>1</v>
      </c>
      <c r="H96" s="32">
        <v>1</v>
      </c>
      <c r="I96" s="83" t="s">
        <v>32</v>
      </c>
      <c r="J96" s="116" t="s">
        <v>46</v>
      </c>
    </row>
    <row r="97" spans="1:10" ht="21.75" customHeight="1" x14ac:dyDescent="0.25">
      <c r="A97" s="98"/>
      <c r="B97" s="28" t="s">
        <v>105</v>
      </c>
      <c r="C97" s="26" t="s">
        <v>10</v>
      </c>
      <c r="D97" s="32"/>
      <c r="E97" s="32"/>
      <c r="F97" s="32">
        <f>F98</f>
        <v>1000</v>
      </c>
      <c r="G97" s="32">
        <f>G98</f>
        <v>1000</v>
      </c>
      <c r="H97" s="32">
        <f>H98</f>
        <v>1000</v>
      </c>
      <c r="I97" s="84"/>
      <c r="J97" s="117"/>
    </row>
    <row r="98" spans="1:10" ht="31.5" x14ac:dyDescent="0.25">
      <c r="A98" s="98"/>
      <c r="B98" s="30" t="s">
        <v>106</v>
      </c>
      <c r="C98" s="26" t="s">
        <v>10</v>
      </c>
      <c r="D98" s="32"/>
      <c r="E98" s="32"/>
      <c r="F98" s="32">
        <v>1000</v>
      </c>
      <c r="G98" s="32">
        <v>1000</v>
      </c>
      <c r="H98" s="32">
        <v>1000</v>
      </c>
      <c r="I98" s="84"/>
      <c r="J98" s="117"/>
    </row>
    <row r="99" spans="1:10" ht="15.75" hidden="1" x14ac:dyDescent="0.25">
      <c r="A99" s="98"/>
      <c r="B99" s="30" t="s">
        <v>107</v>
      </c>
      <c r="C99" s="26" t="s">
        <v>10</v>
      </c>
      <c r="D99" s="32"/>
      <c r="E99" s="32"/>
      <c r="F99" s="32">
        <v>0</v>
      </c>
      <c r="G99" s="32">
        <v>0</v>
      </c>
      <c r="H99" s="32">
        <v>0</v>
      </c>
      <c r="I99" s="84"/>
      <c r="J99" s="117"/>
    </row>
    <row r="100" spans="1:10" ht="15.75" x14ac:dyDescent="0.25">
      <c r="A100" s="98"/>
      <c r="B100" s="30" t="s">
        <v>59</v>
      </c>
      <c r="C100" s="26" t="s">
        <v>10</v>
      </c>
      <c r="D100" s="32"/>
      <c r="E100" s="32"/>
      <c r="F100" s="32">
        <f>F98</f>
        <v>1000</v>
      </c>
      <c r="G100" s="32">
        <f>G98</f>
        <v>1000</v>
      </c>
      <c r="H100" s="32">
        <f>H98</f>
        <v>1000</v>
      </c>
      <c r="I100" s="84"/>
      <c r="J100" s="117"/>
    </row>
    <row r="101" spans="1:10" ht="15.75" hidden="1" x14ac:dyDescent="0.25">
      <c r="A101" s="98"/>
      <c r="B101" s="30" t="s">
        <v>58</v>
      </c>
      <c r="C101" s="26" t="s">
        <v>10</v>
      </c>
      <c r="D101" s="32"/>
      <c r="E101" s="32"/>
      <c r="F101" s="32">
        <v>0</v>
      </c>
      <c r="G101" s="32">
        <v>0</v>
      </c>
      <c r="H101" s="32">
        <v>0</v>
      </c>
      <c r="I101" s="84"/>
      <c r="J101" s="117"/>
    </row>
    <row r="102" spans="1:10" ht="15.75" hidden="1" x14ac:dyDescent="0.25">
      <c r="A102" s="99"/>
      <c r="B102" s="30" t="s">
        <v>57</v>
      </c>
      <c r="C102" s="26" t="s">
        <v>10</v>
      </c>
      <c r="D102" s="32"/>
      <c r="E102" s="32"/>
      <c r="F102" s="32">
        <v>0</v>
      </c>
      <c r="G102" s="32">
        <v>0</v>
      </c>
      <c r="H102" s="32">
        <v>0</v>
      </c>
      <c r="I102" s="85"/>
      <c r="J102" s="118"/>
    </row>
    <row r="103" spans="1:10" ht="20.25" customHeight="1" x14ac:dyDescent="0.25">
      <c r="A103" s="107" t="s">
        <v>25</v>
      </c>
      <c r="B103" s="28" t="s">
        <v>8</v>
      </c>
      <c r="C103" s="26" t="s">
        <v>9</v>
      </c>
      <c r="D103" s="32"/>
      <c r="E103" s="32"/>
      <c r="F103" s="76">
        <v>186</v>
      </c>
      <c r="G103" s="76">
        <v>99</v>
      </c>
      <c r="H103" s="32"/>
      <c r="I103" s="82" t="s">
        <v>33</v>
      </c>
      <c r="J103" s="81" t="s">
        <v>47</v>
      </c>
    </row>
    <row r="104" spans="1:10" ht="20.25" customHeight="1" x14ac:dyDescent="0.25">
      <c r="A104" s="107"/>
      <c r="B104" s="28" t="s">
        <v>105</v>
      </c>
      <c r="C104" s="26" t="s">
        <v>10</v>
      </c>
      <c r="D104" s="32"/>
      <c r="E104" s="75"/>
      <c r="F104" s="78">
        <f>F105/F103</f>
        <v>78.109677419354838</v>
      </c>
      <c r="G104" s="78">
        <v>92.37</v>
      </c>
      <c r="H104" s="32"/>
      <c r="I104" s="82"/>
      <c r="J104" s="81"/>
    </row>
    <row r="105" spans="1:10" ht="31.5" customHeight="1" x14ac:dyDescent="0.25">
      <c r="A105" s="107"/>
      <c r="B105" s="30" t="s">
        <v>106</v>
      </c>
      <c r="C105" s="26" t="s">
        <v>10</v>
      </c>
      <c r="D105" s="32"/>
      <c r="E105" s="32"/>
      <c r="F105" s="76">
        <v>14528.4</v>
      </c>
      <c r="G105" s="76">
        <f>G107+G108+G109</f>
        <v>9144.6</v>
      </c>
      <c r="H105" s="32"/>
      <c r="I105" s="82"/>
      <c r="J105" s="81"/>
    </row>
    <row r="106" spans="1:10" ht="23.25" hidden="1" customHeight="1" x14ac:dyDescent="0.25">
      <c r="A106" s="107"/>
      <c r="B106" s="30" t="s">
        <v>107</v>
      </c>
      <c r="C106" s="26" t="s">
        <v>10</v>
      </c>
      <c r="D106" s="32"/>
      <c r="E106" s="32"/>
      <c r="F106" s="76">
        <v>0</v>
      </c>
      <c r="G106" s="76">
        <v>0</v>
      </c>
      <c r="H106" s="32"/>
      <c r="I106" s="82"/>
      <c r="J106" s="81"/>
    </row>
    <row r="107" spans="1:10" ht="18.75" hidden="1" customHeight="1" x14ac:dyDescent="0.25">
      <c r="A107" s="107"/>
      <c r="B107" s="28" t="s">
        <v>58</v>
      </c>
      <c r="C107" s="26" t="s">
        <v>10</v>
      </c>
      <c r="D107" s="32"/>
      <c r="E107" s="59"/>
      <c r="F107" s="79">
        <v>0</v>
      </c>
      <c r="G107" s="76">
        <v>0</v>
      </c>
      <c r="H107" s="32"/>
      <c r="I107" s="82"/>
      <c r="J107" s="81"/>
    </row>
    <row r="108" spans="1:10" ht="15.75" x14ac:dyDescent="0.25">
      <c r="A108" s="107"/>
      <c r="B108" s="30" t="s">
        <v>59</v>
      </c>
      <c r="C108" s="26" t="s">
        <v>10</v>
      </c>
      <c r="D108" s="32"/>
      <c r="E108" s="59"/>
      <c r="F108" s="79">
        <f>F105/2</f>
        <v>7264.2</v>
      </c>
      <c r="G108" s="76">
        <v>4572.3</v>
      </c>
      <c r="H108" s="32"/>
      <c r="I108" s="82"/>
      <c r="J108" s="81"/>
    </row>
    <row r="109" spans="1:10" ht="15.75" x14ac:dyDescent="0.25">
      <c r="A109" s="107"/>
      <c r="B109" s="30" t="s">
        <v>57</v>
      </c>
      <c r="C109" s="26" t="s">
        <v>10</v>
      </c>
      <c r="D109" s="32"/>
      <c r="E109" s="59"/>
      <c r="F109" s="79">
        <f>F108</f>
        <v>7264.2</v>
      </c>
      <c r="G109" s="76">
        <v>4572.3</v>
      </c>
      <c r="H109" s="32"/>
      <c r="I109" s="82"/>
      <c r="J109" s="81"/>
    </row>
    <row r="110" spans="1:10" ht="15.75" x14ac:dyDescent="0.25">
      <c r="A110" s="107" t="s">
        <v>26</v>
      </c>
      <c r="B110" s="28" t="s">
        <v>8</v>
      </c>
      <c r="C110" s="26" t="s">
        <v>9</v>
      </c>
      <c r="D110" s="32"/>
      <c r="E110" s="60"/>
      <c r="F110" s="60">
        <v>1</v>
      </c>
      <c r="G110" s="32">
        <v>1</v>
      </c>
      <c r="H110" s="32">
        <v>1</v>
      </c>
      <c r="I110" s="82" t="s">
        <v>32</v>
      </c>
      <c r="J110" s="112"/>
    </row>
    <row r="111" spans="1:10" ht="22.5" customHeight="1" x14ac:dyDescent="0.25">
      <c r="A111" s="107"/>
      <c r="B111" s="28" t="s">
        <v>105</v>
      </c>
      <c r="C111" s="26" t="s">
        <v>10</v>
      </c>
      <c r="D111" s="32"/>
      <c r="E111" s="60"/>
      <c r="F111" s="60">
        <v>10000</v>
      </c>
      <c r="G111" s="32">
        <v>10000</v>
      </c>
      <c r="H111" s="32">
        <v>10000</v>
      </c>
      <c r="I111" s="82"/>
      <c r="J111" s="112"/>
    </row>
    <row r="112" spans="1:10" ht="31.5" x14ac:dyDescent="0.25">
      <c r="A112" s="107"/>
      <c r="B112" s="30" t="s">
        <v>106</v>
      </c>
      <c r="C112" s="26" t="s">
        <v>10</v>
      </c>
      <c r="D112" s="32"/>
      <c r="E112" s="32"/>
      <c r="F112" s="32">
        <v>10000</v>
      </c>
      <c r="G112" s="32">
        <v>10000</v>
      </c>
      <c r="H112" s="32">
        <v>10000</v>
      </c>
      <c r="I112" s="82"/>
      <c r="J112" s="112"/>
    </row>
    <row r="113" spans="1:12" ht="15.75" hidden="1" x14ac:dyDescent="0.25">
      <c r="A113" s="107"/>
      <c r="B113" s="30" t="s">
        <v>107</v>
      </c>
      <c r="C113" s="26" t="s">
        <v>10</v>
      </c>
      <c r="D113" s="32"/>
      <c r="E113" s="32"/>
      <c r="F113" s="32">
        <v>0</v>
      </c>
      <c r="G113" s="32">
        <v>0</v>
      </c>
      <c r="H113" s="32">
        <v>0</v>
      </c>
      <c r="I113" s="82"/>
      <c r="J113" s="112"/>
    </row>
    <row r="114" spans="1:12" ht="15.75" x14ac:dyDescent="0.25">
      <c r="A114" s="107"/>
      <c r="B114" s="28" t="s">
        <v>58</v>
      </c>
      <c r="C114" s="26" t="s">
        <v>10</v>
      </c>
      <c r="D114" s="32"/>
      <c r="E114" s="32"/>
      <c r="F114" s="32">
        <v>2000</v>
      </c>
      <c r="G114" s="32">
        <v>2000</v>
      </c>
      <c r="H114" s="32">
        <v>2000</v>
      </c>
      <c r="I114" s="82"/>
      <c r="J114" s="112"/>
    </row>
    <row r="115" spans="1:12" ht="15.75" hidden="1" x14ac:dyDescent="0.25">
      <c r="A115" s="107"/>
      <c r="B115" s="30" t="s">
        <v>59</v>
      </c>
      <c r="C115" s="26" t="s">
        <v>10</v>
      </c>
      <c r="D115" s="32"/>
      <c r="E115" s="32"/>
      <c r="F115" s="32">
        <v>0</v>
      </c>
      <c r="G115" s="32">
        <v>0</v>
      </c>
      <c r="H115" s="32">
        <v>0</v>
      </c>
      <c r="I115" s="82"/>
      <c r="J115" s="112"/>
    </row>
    <row r="116" spans="1:12" ht="16.5" customHeight="1" x14ac:dyDescent="0.25">
      <c r="A116" s="107"/>
      <c r="B116" s="30" t="s">
        <v>57</v>
      </c>
      <c r="C116" s="26" t="s">
        <v>10</v>
      </c>
      <c r="D116" s="61"/>
      <c r="E116" s="61"/>
      <c r="F116" s="62">
        <v>8000</v>
      </c>
      <c r="G116" s="62">
        <v>8000</v>
      </c>
      <c r="H116" s="62">
        <v>8000</v>
      </c>
      <c r="I116" s="82"/>
      <c r="J116" s="112"/>
    </row>
    <row r="117" spans="1:12" ht="15.75" x14ac:dyDescent="0.25">
      <c r="A117" s="107" t="s">
        <v>27</v>
      </c>
      <c r="B117" s="28" t="s">
        <v>8</v>
      </c>
      <c r="C117" s="26" t="s">
        <v>9</v>
      </c>
      <c r="D117" s="32"/>
      <c r="E117" s="32"/>
      <c r="F117" s="32">
        <v>7</v>
      </c>
      <c r="G117" s="32">
        <v>10</v>
      </c>
      <c r="H117" s="32"/>
      <c r="I117" s="82" t="s">
        <v>33</v>
      </c>
      <c r="J117" s="86" t="s">
        <v>48</v>
      </c>
    </row>
    <row r="118" spans="1:12" ht="22.5" customHeight="1" x14ac:dyDescent="0.25">
      <c r="A118" s="107"/>
      <c r="B118" s="28" t="s">
        <v>105</v>
      </c>
      <c r="C118" s="26" t="s">
        <v>10</v>
      </c>
      <c r="D118" s="32"/>
      <c r="E118" s="32"/>
      <c r="F118" s="32">
        <f>F119/F117</f>
        <v>714.30000000000007</v>
      </c>
      <c r="G118" s="32">
        <f>G119/G117</f>
        <v>700</v>
      </c>
      <c r="H118" s="32"/>
      <c r="I118" s="82"/>
      <c r="J118" s="87"/>
    </row>
    <row r="119" spans="1:12" ht="31.5" x14ac:dyDescent="0.25">
      <c r="A119" s="107"/>
      <c r="B119" s="30" t="s">
        <v>106</v>
      </c>
      <c r="C119" s="26" t="s">
        <v>10</v>
      </c>
      <c r="D119" s="32"/>
      <c r="E119" s="32"/>
      <c r="F119" s="32">
        <v>5000.1000000000004</v>
      </c>
      <c r="G119" s="32">
        <v>7000</v>
      </c>
      <c r="H119" s="32"/>
      <c r="I119" s="82"/>
      <c r="J119" s="87"/>
    </row>
    <row r="120" spans="1:12" ht="15.75" hidden="1" x14ac:dyDescent="0.25">
      <c r="A120" s="107"/>
      <c r="B120" s="30" t="s">
        <v>107</v>
      </c>
      <c r="C120" s="26" t="s">
        <v>10</v>
      </c>
      <c r="D120" s="32"/>
      <c r="E120" s="32"/>
      <c r="F120" s="32">
        <v>0</v>
      </c>
      <c r="G120" s="32">
        <v>0</v>
      </c>
      <c r="H120" s="32"/>
      <c r="I120" s="82"/>
      <c r="J120" s="87"/>
    </row>
    <row r="121" spans="1:12" ht="15.75" x14ac:dyDescent="0.25">
      <c r="A121" s="107"/>
      <c r="B121" s="28" t="s">
        <v>58</v>
      </c>
      <c r="C121" s="26" t="s">
        <v>10</v>
      </c>
      <c r="D121" s="32"/>
      <c r="E121" s="32"/>
      <c r="F121" s="32">
        <v>1000</v>
      </c>
      <c r="G121" s="32">
        <v>1000</v>
      </c>
      <c r="H121" s="32"/>
      <c r="I121" s="82"/>
      <c r="J121" s="87"/>
    </row>
    <row r="122" spans="1:12" ht="15.75" hidden="1" x14ac:dyDescent="0.25">
      <c r="A122" s="107"/>
      <c r="B122" s="30" t="s">
        <v>59</v>
      </c>
      <c r="C122" s="26" t="s">
        <v>10</v>
      </c>
      <c r="D122" s="32"/>
      <c r="E122" s="32"/>
      <c r="F122" s="32">
        <v>0</v>
      </c>
      <c r="G122" s="32">
        <v>0</v>
      </c>
      <c r="H122" s="32"/>
      <c r="I122" s="82"/>
      <c r="J122" s="87"/>
    </row>
    <row r="123" spans="1:12" ht="15.75" x14ac:dyDescent="0.25">
      <c r="A123" s="107"/>
      <c r="B123" s="30" t="s">
        <v>57</v>
      </c>
      <c r="C123" s="26" t="s">
        <v>10</v>
      </c>
      <c r="D123" s="61"/>
      <c r="E123" s="61"/>
      <c r="F123" s="62">
        <v>4000.1</v>
      </c>
      <c r="G123" s="62">
        <v>6000</v>
      </c>
      <c r="H123" s="32"/>
      <c r="I123" s="82"/>
      <c r="J123" s="88"/>
    </row>
    <row r="124" spans="1:12" ht="33.75" customHeight="1" x14ac:dyDescent="0.25">
      <c r="A124" s="90" t="s">
        <v>110</v>
      </c>
      <c r="B124" s="91"/>
      <c r="C124" s="26" t="s">
        <v>10</v>
      </c>
      <c r="D124" s="63"/>
      <c r="E124" s="63">
        <f>E105</f>
        <v>0</v>
      </c>
      <c r="F124" s="62">
        <f>F98+F105+F112+F119</f>
        <v>30528.5</v>
      </c>
      <c r="G124" s="62">
        <f>G98+G105+G112+G119</f>
        <v>27144.6</v>
      </c>
      <c r="H124" s="32">
        <f>H98+H112</f>
        <v>11000</v>
      </c>
      <c r="I124" s="27"/>
      <c r="J124" s="55"/>
    </row>
    <row r="125" spans="1:12" ht="15.75" hidden="1" x14ac:dyDescent="0.25">
      <c r="A125" s="100" t="s">
        <v>107</v>
      </c>
      <c r="B125" s="101"/>
      <c r="C125" s="26" t="s">
        <v>10</v>
      </c>
      <c r="D125" s="63"/>
      <c r="E125" s="63">
        <v>0</v>
      </c>
      <c r="F125" s="62">
        <v>0</v>
      </c>
      <c r="G125" s="62">
        <v>0</v>
      </c>
      <c r="H125" s="32">
        <v>0</v>
      </c>
      <c r="I125" s="27"/>
      <c r="J125" s="55"/>
    </row>
    <row r="126" spans="1:12" ht="18" customHeight="1" x14ac:dyDescent="0.25">
      <c r="A126" s="100" t="s">
        <v>59</v>
      </c>
      <c r="B126" s="101"/>
      <c r="C126" s="26" t="s">
        <v>10</v>
      </c>
      <c r="D126" s="63"/>
      <c r="E126" s="63">
        <f>E108</f>
        <v>0</v>
      </c>
      <c r="F126" s="62">
        <f>F100+F108</f>
        <v>8264.2000000000007</v>
      </c>
      <c r="G126" s="62">
        <f>G100+G108</f>
        <v>5572.3</v>
      </c>
      <c r="H126" s="32">
        <f>H100</f>
        <v>1000</v>
      </c>
      <c r="I126" s="27"/>
      <c r="J126" s="55"/>
      <c r="K126" s="80"/>
      <c r="L126" s="80"/>
    </row>
    <row r="127" spans="1:12" ht="15.75" x14ac:dyDescent="0.25">
      <c r="A127" s="100" t="s">
        <v>58</v>
      </c>
      <c r="B127" s="101"/>
      <c r="C127" s="26" t="s">
        <v>10</v>
      </c>
      <c r="D127" s="63"/>
      <c r="E127" s="63">
        <v>0</v>
      </c>
      <c r="F127" s="62">
        <f>F114+F121</f>
        <v>3000</v>
      </c>
      <c r="G127" s="62">
        <f>G114+G121</f>
        <v>3000</v>
      </c>
      <c r="H127" s="32">
        <f>H114</f>
        <v>2000</v>
      </c>
      <c r="I127" s="27"/>
      <c r="J127" s="55"/>
    </row>
    <row r="128" spans="1:12" ht="15.75" x14ac:dyDescent="0.25">
      <c r="A128" s="100" t="s">
        <v>57</v>
      </c>
      <c r="B128" s="101"/>
      <c r="C128" s="26" t="s">
        <v>10</v>
      </c>
      <c r="D128" s="63"/>
      <c r="E128" s="63">
        <f>E109</f>
        <v>0</v>
      </c>
      <c r="F128" s="62">
        <f>F109+F116+F123</f>
        <v>19264.3</v>
      </c>
      <c r="G128" s="62">
        <f>G116+G123+G109</f>
        <v>18572.3</v>
      </c>
      <c r="H128" s="32">
        <f>H116</f>
        <v>8000</v>
      </c>
      <c r="I128" s="27"/>
      <c r="J128" s="55"/>
      <c r="K128" s="80"/>
      <c r="L128" s="80"/>
    </row>
    <row r="129" spans="1:10" ht="15.75" x14ac:dyDescent="0.25">
      <c r="A129" s="111" t="s">
        <v>28</v>
      </c>
      <c r="B129" s="111"/>
      <c r="C129" s="111"/>
      <c r="D129" s="111"/>
      <c r="E129" s="111"/>
      <c r="F129" s="111"/>
      <c r="G129" s="111"/>
      <c r="H129" s="111"/>
      <c r="I129" s="111"/>
      <c r="J129" s="111"/>
    </row>
    <row r="130" spans="1:10" ht="22.5" customHeight="1" x14ac:dyDescent="0.25">
      <c r="A130" s="97" t="s">
        <v>29</v>
      </c>
      <c r="B130" s="28" t="s">
        <v>8</v>
      </c>
      <c r="C130" s="26" t="s">
        <v>9</v>
      </c>
      <c r="D130" s="32"/>
      <c r="E130" s="32"/>
      <c r="F130" s="32">
        <v>2</v>
      </c>
      <c r="G130" s="32">
        <v>2</v>
      </c>
      <c r="H130" s="32">
        <v>2</v>
      </c>
      <c r="I130" s="82" t="s">
        <v>34</v>
      </c>
      <c r="J130" s="81" t="s">
        <v>70</v>
      </c>
    </row>
    <row r="131" spans="1:10" ht="23.25" customHeight="1" x14ac:dyDescent="0.25">
      <c r="A131" s="98"/>
      <c r="B131" s="28" t="s">
        <v>105</v>
      </c>
      <c r="C131" s="26" t="s">
        <v>10</v>
      </c>
      <c r="D131" s="32"/>
      <c r="E131" s="32"/>
      <c r="F131" s="32">
        <f>F132/F130</f>
        <v>500</v>
      </c>
      <c r="G131" s="32">
        <f>G132/G130</f>
        <v>500</v>
      </c>
      <c r="H131" s="32">
        <f>H132/H130</f>
        <v>500</v>
      </c>
      <c r="I131" s="82"/>
      <c r="J131" s="81"/>
    </row>
    <row r="132" spans="1:10" ht="31.5" x14ac:dyDescent="0.25">
      <c r="A132" s="98"/>
      <c r="B132" s="30" t="s">
        <v>106</v>
      </c>
      <c r="C132" s="26" t="s">
        <v>10</v>
      </c>
      <c r="D132" s="32"/>
      <c r="E132" s="32"/>
      <c r="F132" s="32">
        <v>1000</v>
      </c>
      <c r="G132" s="32">
        <v>1000</v>
      </c>
      <c r="H132" s="32">
        <v>1000</v>
      </c>
      <c r="I132" s="82"/>
      <c r="J132" s="81"/>
    </row>
    <row r="133" spans="1:10" ht="15.75" hidden="1" x14ac:dyDescent="0.25">
      <c r="A133" s="98"/>
      <c r="B133" s="30" t="s">
        <v>107</v>
      </c>
      <c r="C133" s="26" t="s">
        <v>10</v>
      </c>
      <c r="D133" s="32"/>
      <c r="E133" s="32"/>
      <c r="F133" s="32">
        <v>0</v>
      </c>
      <c r="G133" s="32">
        <v>0</v>
      </c>
      <c r="H133" s="32">
        <v>0</v>
      </c>
      <c r="I133" s="82"/>
      <c r="J133" s="81"/>
    </row>
    <row r="134" spans="1:10" ht="15.75" x14ac:dyDescent="0.25">
      <c r="A134" s="98"/>
      <c r="B134" s="30" t="s">
        <v>59</v>
      </c>
      <c r="C134" s="26" t="s">
        <v>10</v>
      </c>
      <c r="D134" s="32"/>
      <c r="E134" s="32"/>
      <c r="F134" s="32">
        <f>F132</f>
        <v>1000</v>
      </c>
      <c r="G134" s="32">
        <f>G132</f>
        <v>1000</v>
      </c>
      <c r="H134" s="32">
        <v>1000</v>
      </c>
      <c r="I134" s="82"/>
      <c r="J134" s="81"/>
    </row>
    <row r="135" spans="1:10" ht="15.75" hidden="1" x14ac:dyDescent="0.25">
      <c r="A135" s="98"/>
      <c r="B135" s="30" t="s">
        <v>58</v>
      </c>
      <c r="C135" s="26" t="s">
        <v>10</v>
      </c>
      <c r="D135" s="32"/>
      <c r="E135" s="32"/>
      <c r="F135" s="32">
        <v>0</v>
      </c>
      <c r="G135" s="32">
        <v>0</v>
      </c>
      <c r="H135" s="32">
        <v>0</v>
      </c>
      <c r="I135" s="27"/>
      <c r="J135" s="53"/>
    </row>
    <row r="136" spans="1:10" ht="15.75" hidden="1" x14ac:dyDescent="0.25">
      <c r="A136" s="99"/>
      <c r="B136" s="30" t="s">
        <v>57</v>
      </c>
      <c r="C136" s="26" t="s">
        <v>10</v>
      </c>
      <c r="D136" s="32"/>
      <c r="E136" s="32"/>
      <c r="F136" s="32">
        <v>0</v>
      </c>
      <c r="G136" s="32">
        <v>0</v>
      </c>
      <c r="H136" s="32">
        <v>0</v>
      </c>
      <c r="I136" s="27"/>
      <c r="J136" s="53"/>
    </row>
    <row r="137" spans="1:10" ht="20.25" customHeight="1" x14ac:dyDescent="0.25">
      <c r="A137" s="97" t="s">
        <v>35</v>
      </c>
      <c r="B137" s="28" t="s">
        <v>8</v>
      </c>
      <c r="C137" s="26" t="s">
        <v>9</v>
      </c>
      <c r="D137" s="32">
        <v>1</v>
      </c>
      <c r="E137" s="32"/>
      <c r="F137" s="32"/>
      <c r="G137" s="32"/>
      <c r="H137" s="32"/>
      <c r="I137" s="82" t="s">
        <v>36</v>
      </c>
      <c r="J137" s="86" t="s">
        <v>43</v>
      </c>
    </row>
    <row r="138" spans="1:10" ht="20.25" customHeight="1" x14ac:dyDescent="0.25">
      <c r="A138" s="98"/>
      <c r="B138" s="28" t="s">
        <v>105</v>
      </c>
      <c r="C138" s="26" t="s">
        <v>10</v>
      </c>
      <c r="D138" s="32">
        <f>D139</f>
        <v>693</v>
      </c>
      <c r="E138" s="32"/>
      <c r="F138" s="32"/>
      <c r="G138" s="32"/>
      <c r="H138" s="32"/>
      <c r="I138" s="82"/>
      <c r="J138" s="87"/>
    </row>
    <row r="139" spans="1:10" ht="31.5" x14ac:dyDescent="0.25">
      <c r="A139" s="98"/>
      <c r="B139" s="30" t="s">
        <v>106</v>
      </c>
      <c r="C139" s="26" t="s">
        <v>10</v>
      </c>
      <c r="D139" s="32">
        <v>693</v>
      </c>
      <c r="E139" s="32"/>
      <c r="F139" s="32"/>
      <c r="G139" s="32"/>
      <c r="H139" s="32"/>
      <c r="I139" s="82"/>
      <c r="J139" s="87"/>
    </row>
    <row r="140" spans="1:10" ht="15.75" hidden="1" x14ac:dyDescent="0.25">
      <c r="A140" s="98"/>
      <c r="B140" s="30" t="s">
        <v>107</v>
      </c>
      <c r="C140" s="26" t="s">
        <v>10</v>
      </c>
      <c r="D140" s="32">
        <v>0</v>
      </c>
      <c r="E140" s="32"/>
      <c r="F140" s="32"/>
      <c r="G140" s="32"/>
      <c r="H140" s="32"/>
      <c r="I140" s="82"/>
      <c r="J140" s="87"/>
    </row>
    <row r="141" spans="1:10" ht="15.75" x14ac:dyDescent="0.25">
      <c r="A141" s="98"/>
      <c r="B141" s="30" t="s">
        <v>59</v>
      </c>
      <c r="C141" s="26" t="s">
        <v>10</v>
      </c>
      <c r="D141" s="32">
        <f>D139</f>
        <v>693</v>
      </c>
      <c r="E141" s="32"/>
      <c r="F141" s="32"/>
      <c r="G141" s="32"/>
      <c r="H141" s="32"/>
      <c r="I141" s="82"/>
      <c r="J141" s="88"/>
    </row>
    <row r="142" spans="1:10" ht="15.75" hidden="1" x14ac:dyDescent="0.25">
      <c r="A142" s="98"/>
      <c r="B142" s="30" t="s">
        <v>58</v>
      </c>
      <c r="C142" s="26" t="s">
        <v>10</v>
      </c>
      <c r="D142" s="32">
        <v>0</v>
      </c>
      <c r="E142" s="32"/>
      <c r="F142" s="32"/>
      <c r="G142" s="32"/>
      <c r="H142" s="32"/>
      <c r="I142" s="27"/>
      <c r="J142" s="54"/>
    </row>
    <row r="143" spans="1:10" ht="15.75" hidden="1" x14ac:dyDescent="0.25">
      <c r="A143" s="99"/>
      <c r="B143" s="30" t="s">
        <v>57</v>
      </c>
      <c r="C143" s="26" t="s">
        <v>10</v>
      </c>
      <c r="D143" s="32">
        <v>0</v>
      </c>
      <c r="E143" s="32"/>
      <c r="F143" s="32"/>
      <c r="G143" s="32"/>
      <c r="H143" s="32"/>
      <c r="I143" s="27"/>
      <c r="J143" s="54"/>
    </row>
    <row r="144" spans="1:10" ht="15.75" customHeight="1" x14ac:dyDescent="0.25">
      <c r="A144" s="97" t="s">
        <v>125</v>
      </c>
      <c r="B144" s="28" t="s">
        <v>8</v>
      </c>
      <c r="C144" s="26" t="s">
        <v>9</v>
      </c>
      <c r="D144" s="32">
        <v>1</v>
      </c>
      <c r="E144" s="32"/>
      <c r="F144" s="32"/>
      <c r="G144" s="32"/>
      <c r="H144" s="32"/>
      <c r="I144" s="82" t="s">
        <v>36</v>
      </c>
      <c r="J144" s="112"/>
    </row>
    <row r="145" spans="1:10" ht="20.25" customHeight="1" x14ac:dyDescent="0.25">
      <c r="A145" s="98"/>
      <c r="B145" s="28" t="s">
        <v>105</v>
      </c>
      <c r="C145" s="26" t="s">
        <v>10</v>
      </c>
      <c r="D145" s="32">
        <v>50</v>
      </c>
      <c r="E145" s="32"/>
      <c r="F145" s="32"/>
      <c r="G145" s="32"/>
      <c r="H145" s="32"/>
      <c r="I145" s="82"/>
      <c r="J145" s="112"/>
    </row>
    <row r="146" spans="1:10" ht="31.5" x14ac:dyDescent="0.25">
      <c r="A146" s="98"/>
      <c r="B146" s="30" t="s">
        <v>106</v>
      </c>
      <c r="C146" s="26" t="s">
        <v>10</v>
      </c>
      <c r="D146" s="32">
        <v>50</v>
      </c>
      <c r="E146" s="32"/>
      <c r="F146" s="32"/>
      <c r="G146" s="32"/>
      <c r="H146" s="32"/>
      <c r="I146" s="82"/>
      <c r="J146" s="112"/>
    </row>
    <row r="147" spans="1:10" ht="15.75" hidden="1" x14ac:dyDescent="0.25">
      <c r="A147" s="98"/>
      <c r="B147" s="30" t="s">
        <v>107</v>
      </c>
      <c r="C147" s="26" t="s">
        <v>10</v>
      </c>
      <c r="D147" s="32">
        <v>0</v>
      </c>
      <c r="E147" s="32"/>
      <c r="F147" s="32"/>
      <c r="G147" s="32"/>
      <c r="H147" s="32"/>
      <c r="I147" s="82"/>
      <c r="J147" s="112"/>
    </row>
    <row r="148" spans="1:10" ht="15.75" x14ac:dyDescent="0.25">
      <c r="A148" s="98"/>
      <c r="B148" s="30" t="s">
        <v>59</v>
      </c>
      <c r="C148" s="26" t="s">
        <v>10</v>
      </c>
      <c r="D148" s="32">
        <f>D146</f>
        <v>50</v>
      </c>
      <c r="E148" s="32"/>
      <c r="F148" s="32"/>
      <c r="G148" s="32"/>
      <c r="H148" s="32"/>
      <c r="I148" s="82"/>
      <c r="J148" s="112"/>
    </row>
    <row r="149" spans="1:10" ht="15.75" hidden="1" x14ac:dyDescent="0.25">
      <c r="A149" s="98"/>
      <c r="B149" s="30" t="s">
        <v>58</v>
      </c>
      <c r="C149" s="26" t="s">
        <v>10</v>
      </c>
      <c r="D149" s="32">
        <v>0</v>
      </c>
      <c r="E149" s="32"/>
      <c r="F149" s="32"/>
      <c r="G149" s="32"/>
      <c r="H149" s="32"/>
      <c r="I149" s="27"/>
      <c r="J149" s="37"/>
    </row>
    <row r="150" spans="1:10" ht="15.75" hidden="1" x14ac:dyDescent="0.25">
      <c r="A150" s="99"/>
      <c r="B150" s="30" t="s">
        <v>57</v>
      </c>
      <c r="C150" s="26" t="s">
        <v>10</v>
      </c>
      <c r="D150" s="32">
        <v>0</v>
      </c>
      <c r="E150" s="32"/>
      <c r="F150" s="32"/>
      <c r="G150" s="32"/>
      <c r="H150" s="32"/>
      <c r="I150" s="27"/>
      <c r="J150" s="37"/>
    </row>
    <row r="151" spans="1:10" ht="15.75" customHeight="1" x14ac:dyDescent="0.25">
      <c r="A151" s="97" t="s">
        <v>126</v>
      </c>
      <c r="B151" s="28" t="s">
        <v>8</v>
      </c>
      <c r="C151" s="26" t="s">
        <v>9</v>
      </c>
      <c r="D151" s="32">
        <v>1</v>
      </c>
      <c r="E151" s="33"/>
      <c r="F151" s="33"/>
      <c r="G151" s="33"/>
      <c r="H151" s="33"/>
      <c r="I151" s="82" t="s">
        <v>36</v>
      </c>
      <c r="J151" s="81" t="s">
        <v>49</v>
      </c>
    </row>
    <row r="152" spans="1:10" ht="23.25" customHeight="1" x14ac:dyDescent="0.25">
      <c r="A152" s="98"/>
      <c r="B152" s="28" t="s">
        <v>105</v>
      </c>
      <c r="C152" s="26" t="s">
        <v>10</v>
      </c>
      <c r="D152" s="32">
        <v>50</v>
      </c>
      <c r="E152" s="33"/>
      <c r="F152" s="33"/>
      <c r="G152" s="33"/>
      <c r="H152" s="33"/>
      <c r="I152" s="82"/>
      <c r="J152" s="81"/>
    </row>
    <row r="153" spans="1:10" ht="31.5" x14ac:dyDescent="0.25">
      <c r="A153" s="98"/>
      <c r="B153" s="30" t="s">
        <v>106</v>
      </c>
      <c r="C153" s="26" t="s">
        <v>10</v>
      </c>
      <c r="D153" s="32">
        <v>30</v>
      </c>
      <c r="E153" s="32"/>
      <c r="F153" s="32"/>
      <c r="G153" s="32"/>
      <c r="H153" s="32"/>
      <c r="I153" s="82"/>
      <c r="J153" s="81"/>
    </row>
    <row r="154" spans="1:10" ht="15.75" hidden="1" x14ac:dyDescent="0.25">
      <c r="A154" s="98"/>
      <c r="B154" s="30" t="s">
        <v>107</v>
      </c>
      <c r="C154" s="26" t="s">
        <v>10</v>
      </c>
      <c r="D154" s="32">
        <v>0</v>
      </c>
      <c r="E154" s="32"/>
      <c r="F154" s="32"/>
      <c r="G154" s="32"/>
      <c r="H154" s="32"/>
      <c r="I154" s="82"/>
      <c r="J154" s="81"/>
    </row>
    <row r="155" spans="1:10" ht="15.75" x14ac:dyDescent="0.25">
      <c r="A155" s="98"/>
      <c r="B155" s="30" t="s">
        <v>59</v>
      </c>
      <c r="C155" s="26" t="s">
        <v>10</v>
      </c>
      <c r="D155" s="32">
        <f>D153</f>
        <v>30</v>
      </c>
      <c r="E155" s="33"/>
      <c r="F155" s="33"/>
      <c r="G155" s="33"/>
      <c r="H155" s="33"/>
      <c r="I155" s="82"/>
      <c r="J155" s="81"/>
    </row>
    <row r="156" spans="1:10" ht="15.75" hidden="1" x14ac:dyDescent="0.25">
      <c r="A156" s="98"/>
      <c r="B156" s="30" t="s">
        <v>58</v>
      </c>
      <c r="C156" s="26" t="s">
        <v>10</v>
      </c>
      <c r="D156" s="32">
        <v>0</v>
      </c>
      <c r="E156" s="33"/>
      <c r="F156" s="33"/>
      <c r="G156" s="33"/>
      <c r="H156" s="33"/>
      <c r="I156" s="27"/>
      <c r="J156" s="31"/>
    </row>
    <row r="157" spans="1:10" ht="15.75" hidden="1" x14ac:dyDescent="0.25">
      <c r="A157" s="99"/>
      <c r="B157" s="30" t="s">
        <v>57</v>
      </c>
      <c r="C157" s="26" t="s">
        <v>10</v>
      </c>
      <c r="D157" s="32">
        <v>0</v>
      </c>
      <c r="E157" s="33"/>
      <c r="F157" s="33"/>
      <c r="G157" s="33"/>
      <c r="H157" s="33"/>
      <c r="I157" s="27"/>
      <c r="J157" s="31"/>
    </row>
    <row r="158" spans="1:10" ht="15.75" customHeight="1" x14ac:dyDescent="0.25">
      <c r="A158" s="97" t="s">
        <v>127</v>
      </c>
      <c r="B158" s="28" t="s">
        <v>8</v>
      </c>
      <c r="C158" s="26" t="s">
        <v>9</v>
      </c>
      <c r="D158" s="32">
        <v>1</v>
      </c>
      <c r="E158" s="32"/>
      <c r="F158" s="32"/>
      <c r="G158" s="32"/>
      <c r="H158" s="32"/>
      <c r="I158" s="82" t="s">
        <v>36</v>
      </c>
      <c r="J158" s="81" t="s">
        <v>49</v>
      </c>
    </row>
    <row r="159" spans="1:10" ht="21" customHeight="1" x14ac:dyDescent="0.25">
      <c r="A159" s="98"/>
      <c r="B159" s="28" t="s">
        <v>105</v>
      </c>
      <c r="C159" s="26" t="s">
        <v>10</v>
      </c>
      <c r="D159" s="32">
        <v>200</v>
      </c>
      <c r="E159" s="32"/>
      <c r="F159" s="32"/>
      <c r="G159" s="32"/>
      <c r="H159" s="32"/>
      <c r="I159" s="82"/>
      <c r="J159" s="81"/>
    </row>
    <row r="160" spans="1:10" ht="31.5" x14ac:dyDescent="0.25">
      <c r="A160" s="98"/>
      <c r="B160" s="30" t="s">
        <v>106</v>
      </c>
      <c r="C160" s="26" t="s">
        <v>10</v>
      </c>
      <c r="D160" s="32">
        <v>220</v>
      </c>
      <c r="E160" s="32"/>
      <c r="F160" s="32"/>
      <c r="G160" s="32"/>
      <c r="H160" s="32"/>
      <c r="I160" s="82"/>
      <c r="J160" s="81"/>
    </row>
    <row r="161" spans="1:10" ht="15.75" hidden="1" x14ac:dyDescent="0.25">
      <c r="A161" s="98"/>
      <c r="B161" s="30" t="s">
        <v>107</v>
      </c>
      <c r="C161" s="26" t="s">
        <v>10</v>
      </c>
      <c r="D161" s="32">
        <v>0</v>
      </c>
      <c r="E161" s="32"/>
      <c r="F161" s="32"/>
      <c r="G161" s="32"/>
      <c r="H161" s="32"/>
      <c r="I161" s="82"/>
      <c r="J161" s="81"/>
    </row>
    <row r="162" spans="1:10" ht="15.75" x14ac:dyDescent="0.25">
      <c r="A162" s="98"/>
      <c r="B162" s="30" t="s">
        <v>59</v>
      </c>
      <c r="C162" s="26" t="s">
        <v>10</v>
      </c>
      <c r="D162" s="32">
        <f>D160</f>
        <v>220</v>
      </c>
      <c r="E162" s="32"/>
      <c r="F162" s="32"/>
      <c r="G162" s="32"/>
      <c r="H162" s="32"/>
      <c r="I162" s="82"/>
      <c r="J162" s="81"/>
    </row>
    <row r="163" spans="1:10" ht="15.75" hidden="1" x14ac:dyDescent="0.25">
      <c r="A163" s="98"/>
      <c r="B163" s="30" t="s">
        <v>58</v>
      </c>
      <c r="C163" s="26" t="s">
        <v>10</v>
      </c>
      <c r="D163" s="32">
        <v>0</v>
      </c>
      <c r="E163" s="32"/>
      <c r="F163" s="32"/>
      <c r="G163" s="32"/>
      <c r="H163" s="32"/>
      <c r="I163" s="27"/>
      <c r="J163" s="31"/>
    </row>
    <row r="164" spans="1:10" ht="15.75" hidden="1" x14ac:dyDescent="0.25">
      <c r="A164" s="99"/>
      <c r="B164" s="30" t="s">
        <v>57</v>
      </c>
      <c r="C164" s="26" t="s">
        <v>10</v>
      </c>
      <c r="D164" s="32">
        <v>0</v>
      </c>
      <c r="E164" s="32"/>
      <c r="F164" s="32"/>
      <c r="G164" s="32"/>
      <c r="H164" s="32"/>
      <c r="I164" s="27"/>
      <c r="J164" s="31"/>
    </row>
    <row r="165" spans="1:10" ht="15.75" customHeight="1" x14ac:dyDescent="0.25">
      <c r="A165" s="97" t="s">
        <v>128</v>
      </c>
      <c r="B165" s="28" t="s">
        <v>8</v>
      </c>
      <c r="C165" s="26" t="s">
        <v>9</v>
      </c>
      <c r="D165" s="32">
        <v>1</v>
      </c>
      <c r="E165" s="32"/>
      <c r="F165" s="32"/>
      <c r="G165" s="32"/>
      <c r="H165" s="32"/>
      <c r="I165" s="82" t="s">
        <v>36</v>
      </c>
      <c r="J165" s="81" t="s">
        <v>49</v>
      </c>
    </row>
    <row r="166" spans="1:10" ht="20.25" customHeight="1" x14ac:dyDescent="0.25">
      <c r="A166" s="98"/>
      <c r="B166" s="28" t="s">
        <v>105</v>
      </c>
      <c r="C166" s="26" t="s">
        <v>10</v>
      </c>
      <c r="D166" s="32">
        <v>200</v>
      </c>
      <c r="E166" s="32"/>
      <c r="F166" s="32"/>
      <c r="G166" s="32"/>
      <c r="H166" s="32"/>
      <c r="I166" s="82"/>
      <c r="J166" s="81"/>
    </row>
    <row r="167" spans="1:10" ht="31.5" x14ac:dyDescent="0.25">
      <c r="A167" s="98"/>
      <c r="B167" s="30" t="s">
        <v>106</v>
      </c>
      <c r="C167" s="26" t="s">
        <v>10</v>
      </c>
      <c r="D167" s="32">
        <v>200</v>
      </c>
      <c r="E167" s="32"/>
      <c r="F167" s="32"/>
      <c r="G167" s="32"/>
      <c r="H167" s="32"/>
      <c r="I167" s="82"/>
      <c r="J167" s="81"/>
    </row>
    <row r="168" spans="1:10" ht="15.75" hidden="1" x14ac:dyDescent="0.25">
      <c r="A168" s="98"/>
      <c r="B168" s="30" t="s">
        <v>107</v>
      </c>
      <c r="C168" s="26" t="s">
        <v>10</v>
      </c>
      <c r="D168" s="32">
        <v>0</v>
      </c>
      <c r="E168" s="32"/>
      <c r="F168" s="32"/>
      <c r="G168" s="32"/>
      <c r="H168" s="32"/>
      <c r="I168" s="82"/>
      <c r="J168" s="81"/>
    </row>
    <row r="169" spans="1:10" ht="15.75" x14ac:dyDescent="0.25">
      <c r="A169" s="98"/>
      <c r="B169" s="30" t="s">
        <v>59</v>
      </c>
      <c r="C169" s="26" t="s">
        <v>10</v>
      </c>
      <c r="D169" s="32">
        <f>D167</f>
        <v>200</v>
      </c>
      <c r="E169" s="32"/>
      <c r="F169" s="32"/>
      <c r="G169" s="32"/>
      <c r="H169" s="32"/>
      <c r="I169" s="82"/>
      <c r="J169" s="81"/>
    </row>
    <row r="170" spans="1:10" ht="15.75" hidden="1" x14ac:dyDescent="0.25">
      <c r="A170" s="98"/>
      <c r="B170" s="30" t="s">
        <v>58</v>
      </c>
      <c r="C170" s="26" t="s">
        <v>10</v>
      </c>
      <c r="D170" s="32">
        <v>0</v>
      </c>
      <c r="E170" s="32"/>
      <c r="F170" s="32"/>
      <c r="G170" s="32"/>
      <c r="H170" s="32"/>
      <c r="I170" s="27"/>
      <c r="J170" s="31"/>
    </row>
    <row r="171" spans="1:10" ht="15.75" hidden="1" x14ac:dyDescent="0.25">
      <c r="A171" s="99"/>
      <c r="B171" s="30" t="s">
        <v>57</v>
      </c>
      <c r="C171" s="26" t="s">
        <v>10</v>
      </c>
      <c r="D171" s="32">
        <v>0</v>
      </c>
      <c r="E171" s="32"/>
      <c r="F171" s="32"/>
      <c r="G171" s="32"/>
      <c r="H171" s="32"/>
      <c r="I171" s="27"/>
      <c r="J171" s="31"/>
    </row>
    <row r="172" spans="1:10" ht="15.75" customHeight="1" x14ac:dyDescent="0.25">
      <c r="A172" s="97" t="s">
        <v>129</v>
      </c>
      <c r="B172" s="28" t="s">
        <v>8</v>
      </c>
      <c r="C172" s="26" t="s">
        <v>9</v>
      </c>
      <c r="D172" s="32"/>
      <c r="E172" s="32"/>
      <c r="F172" s="32"/>
      <c r="G172" s="32"/>
      <c r="H172" s="32"/>
      <c r="I172" s="83" t="s">
        <v>36</v>
      </c>
      <c r="J172" s="81" t="s">
        <v>50</v>
      </c>
    </row>
    <row r="173" spans="1:10" ht="23.25" customHeight="1" x14ac:dyDescent="0.25">
      <c r="A173" s="98"/>
      <c r="B173" s="28" t="s">
        <v>105</v>
      </c>
      <c r="C173" s="26" t="s">
        <v>10</v>
      </c>
      <c r="D173" s="32"/>
      <c r="E173" s="32"/>
      <c r="F173" s="32"/>
      <c r="G173" s="32"/>
      <c r="H173" s="32"/>
      <c r="I173" s="84"/>
      <c r="J173" s="81"/>
    </row>
    <row r="174" spans="1:10" ht="31.5" x14ac:dyDescent="0.25">
      <c r="A174" s="98"/>
      <c r="B174" s="30" t="s">
        <v>106</v>
      </c>
      <c r="C174" s="26" t="s">
        <v>10</v>
      </c>
      <c r="D174" s="32"/>
      <c r="E174" s="32"/>
      <c r="F174" s="32"/>
      <c r="G174" s="32"/>
      <c r="H174" s="32"/>
      <c r="I174" s="84"/>
      <c r="J174" s="81"/>
    </row>
    <row r="175" spans="1:10" ht="15.75" hidden="1" customHeight="1" x14ac:dyDescent="0.25">
      <c r="A175" s="98"/>
      <c r="B175" s="30" t="s">
        <v>107</v>
      </c>
      <c r="C175" s="26" t="s">
        <v>10</v>
      </c>
      <c r="D175" s="32"/>
      <c r="E175" s="32"/>
      <c r="F175" s="32"/>
      <c r="G175" s="32"/>
      <c r="H175" s="32"/>
      <c r="I175" s="84"/>
      <c r="J175" s="81"/>
    </row>
    <row r="176" spans="1:10" ht="15.75" x14ac:dyDescent="0.25">
      <c r="A176" s="98"/>
      <c r="B176" s="30" t="s">
        <v>59</v>
      </c>
      <c r="C176" s="26" t="s">
        <v>10</v>
      </c>
      <c r="D176" s="32"/>
      <c r="E176" s="32"/>
      <c r="F176" s="32"/>
      <c r="G176" s="32"/>
      <c r="H176" s="32"/>
      <c r="I176" s="84"/>
      <c r="J176" s="81"/>
    </row>
    <row r="177" spans="1:10" ht="15.75" hidden="1" customHeight="1" x14ac:dyDescent="0.25">
      <c r="A177" s="98"/>
      <c r="B177" s="30" t="s">
        <v>58</v>
      </c>
      <c r="C177" s="26" t="s">
        <v>10</v>
      </c>
      <c r="D177" s="32"/>
      <c r="E177" s="32"/>
      <c r="F177" s="32"/>
      <c r="G177" s="32"/>
      <c r="H177" s="32"/>
      <c r="I177" s="84"/>
      <c r="J177" s="31"/>
    </row>
    <row r="178" spans="1:10" ht="15.75" hidden="1" customHeight="1" x14ac:dyDescent="0.25">
      <c r="A178" s="99"/>
      <c r="B178" s="30" t="s">
        <v>57</v>
      </c>
      <c r="C178" s="26" t="s">
        <v>10</v>
      </c>
      <c r="D178" s="32"/>
      <c r="E178" s="32"/>
      <c r="F178" s="32"/>
      <c r="G178" s="32"/>
      <c r="H178" s="32"/>
      <c r="I178" s="84"/>
      <c r="J178" s="31"/>
    </row>
    <row r="179" spans="1:10" ht="15.75" customHeight="1" x14ac:dyDescent="0.25">
      <c r="A179" s="102" t="s">
        <v>130</v>
      </c>
      <c r="B179" s="28" t="s">
        <v>8</v>
      </c>
      <c r="C179" s="26" t="s">
        <v>85</v>
      </c>
      <c r="D179" s="33"/>
      <c r="E179" s="32"/>
      <c r="F179" s="76">
        <v>1</v>
      </c>
      <c r="G179" s="33"/>
      <c r="H179" s="33"/>
      <c r="I179" s="84"/>
      <c r="J179" s="86" t="s">
        <v>50</v>
      </c>
    </row>
    <row r="180" spans="1:10" ht="20.25" customHeight="1" x14ac:dyDescent="0.25">
      <c r="A180" s="103"/>
      <c r="B180" s="28" t="s">
        <v>105</v>
      </c>
      <c r="C180" s="26" t="s">
        <v>10</v>
      </c>
      <c r="D180" s="33"/>
      <c r="E180" s="32"/>
      <c r="F180" s="76">
        <v>500</v>
      </c>
      <c r="G180" s="33"/>
      <c r="H180" s="33"/>
      <c r="I180" s="84"/>
      <c r="J180" s="87"/>
    </row>
    <row r="181" spans="1:10" ht="31.5" x14ac:dyDescent="0.25">
      <c r="A181" s="103"/>
      <c r="B181" s="30" t="s">
        <v>106</v>
      </c>
      <c r="C181" s="26" t="s">
        <v>10</v>
      </c>
      <c r="D181" s="33"/>
      <c r="E181" s="32"/>
      <c r="F181" s="76">
        <v>500</v>
      </c>
      <c r="G181" s="33"/>
      <c r="H181" s="33"/>
      <c r="I181" s="84"/>
      <c r="J181" s="87"/>
    </row>
    <row r="182" spans="1:10" ht="15.75" hidden="1" customHeight="1" x14ac:dyDescent="0.25">
      <c r="A182" s="103"/>
      <c r="B182" s="30" t="s">
        <v>107</v>
      </c>
      <c r="C182" s="26" t="s">
        <v>10</v>
      </c>
      <c r="D182" s="33"/>
      <c r="E182" s="32"/>
      <c r="F182" s="76">
        <v>0</v>
      </c>
      <c r="G182" s="33"/>
      <c r="H182" s="33"/>
      <c r="I182" s="84"/>
      <c r="J182" s="87"/>
    </row>
    <row r="183" spans="1:10" ht="15.75" x14ac:dyDescent="0.25">
      <c r="A183" s="103"/>
      <c r="B183" s="30" t="s">
        <v>59</v>
      </c>
      <c r="C183" s="26" t="s">
        <v>10</v>
      </c>
      <c r="D183" s="33"/>
      <c r="E183" s="32"/>
      <c r="F183" s="76">
        <v>500</v>
      </c>
      <c r="G183" s="33"/>
      <c r="H183" s="33"/>
      <c r="I183" s="84"/>
      <c r="J183" s="87"/>
    </row>
    <row r="184" spans="1:10" ht="15.75" hidden="1" customHeight="1" x14ac:dyDescent="0.25">
      <c r="A184" s="103"/>
      <c r="B184" s="30" t="s">
        <v>58</v>
      </c>
      <c r="C184" s="26" t="s">
        <v>10</v>
      </c>
      <c r="D184" s="33"/>
      <c r="E184" s="32"/>
      <c r="F184" s="76">
        <v>0</v>
      </c>
      <c r="G184" s="33"/>
      <c r="H184" s="33"/>
      <c r="I184" s="84"/>
      <c r="J184" s="87"/>
    </row>
    <row r="185" spans="1:10" ht="15.75" hidden="1" customHeight="1" x14ac:dyDescent="0.25">
      <c r="A185" s="104"/>
      <c r="B185" s="30" t="s">
        <v>57</v>
      </c>
      <c r="C185" s="26" t="s">
        <v>10</v>
      </c>
      <c r="D185" s="33"/>
      <c r="E185" s="32"/>
      <c r="F185" s="76">
        <v>0</v>
      </c>
      <c r="G185" s="33"/>
      <c r="H185" s="33"/>
      <c r="I185" s="84"/>
      <c r="J185" s="87"/>
    </row>
    <row r="186" spans="1:10" ht="31.5" customHeight="1" x14ac:dyDescent="0.25">
      <c r="A186" s="108" t="s">
        <v>131</v>
      </c>
      <c r="B186" s="28" t="s">
        <v>8</v>
      </c>
      <c r="C186" s="26" t="s">
        <v>40</v>
      </c>
      <c r="D186" s="33"/>
      <c r="E186" s="32"/>
      <c r="F186" s="76">
        <v>1</v>
      </c>
      <c r="G186" s="33"/>
      <c r="H186" s="33"/>
      <c r="I186" s="84"/>
      <c r="J186" s="87"/>
    </row>
    <row r="187" spans="1:10" ht="22.5" customHeight="1" x14ac:dyDescent="0.25">
      <c r="A187" s="109"/>
      <c r="B187" s="28" t="s">
        <v>105</v>
      </c>
      <c r="C187" s="26" t="s">
        <v>10</v>
      </c>
      <c r="D187" s="33"/>
      <c r="E187" s="32"/>
      <c r="F187" s="76">
        <f>F188/F186</f>
        <v>5872.6</v>
      </c>
      <c r="G187" s="33"/>
      <c r="H187" s="33"/>
      <c r="I187" s="84"/>
      <c r="J187" s="87"/>
    </row>
    <row r="188" spans="1:10" ht="38.25" customHeight="1" x14ac:dyDescent="0.25">
      <c r="A188" s="109"/>
      <c r="B188" s="30" t="s">
        <v>106</v>
      </c>
      <c r="C188" s="26" t="s">
        <v>10</v>
      </c>
      <c r="D188" s="33"/>
      <c r="E188" s="32"/>
      <c r="F188" s="76">
        <v>5872.6</v>
      </c>
      <c r="G188" s="33"/>
      <c r="H188" s="33"/>
      <c r="I188" s="84"/>
      <c r="J188" s="87"/>
    </row>
    <row r="189" spans="1:10" ht="15" hidden="1" customHeight="1" x14ac:dyDescent="0.25">
      <c r="A189" s="109"/>
      <c r="B189" s="30" t="s">
        <v>107</v>
      </c>
      <c r="C189" s="26" t="s">
        <v>10</v>
      </c>
      <c r="D189" s="33"/>
      <c r="E189" s="32"/>
      <c r="F189" s="76">
        <v>0</v>
      </c>
      <c r="G189" s="33"/>
      <c r="H189" s="33"/>
      <c r="I189" s="84"/>
      <c r="J189" s="87"/>
    </row>
    <row r="190" spans="1:10" ht="15.75" x14ac:dyDescent="0.25">
      <c r="A190" s="109"/>
      <c r="B190" s="30" t="s">
        <v>59</v>
      </c>
      <c r="C190" s="26" t="s">
        <v>10</v>
      </c>
      <c r="D190" s="33"/>
      <c r="E190" s="32"/>
      <c r="F190" s="76">
        <v>5872.6</v>
      </c>
      <c r="G190" s="33"/>
      <c r="H190" s="33"/>
      <c r="I190" s="85"/>
      <c r="J190" s="88"/>
    </row>
    <row r="191" spans="1:10" ht="21.75" hidden="1" customHeight="1" x14ac:dyDescent="0.25">
      <c r="A191" s="109"/>
      <c r="B191" s="30" t="s">
        <v>58</v>
      </c>
      <c r="C191" s="26" t="s">
        <v>10</v>
      </c>
      <c r="D191" s="33"/>
      <c r="E191" s="32">
        <v>0</v>
      </c>
      <c r="F191" s="33"/>
      <c r="G191" s="33"/>
      <c r="H191" s="33"/>
      <c r="I191" s="27"/>
      <c r="J191" s="31"/>
    </row>
    <row r="192" spans="1:10" ht="21" hidden="1" customHeight="1" x14ac:dyDescent="0.25">
      <c r="A192" s="110"/>
      <c r="B192" s="30" t="s">
        <v>57</v>
      </c>
      <c r="C192" s="26" t="s">
        <v>10</v>
      </c>
      <c r="D192" s="33"/>
      <c r="E192" s="32">
        <v>0</v>
      </c>
      <c r="F192" s="33"/>
      <c r="G192" s="33"/>
      <c r="H192" s="33"/>
      <c r="I192" s="34"/>
      <c r="J192" s="31"/>
    </row>
    <row r="193" spans="1:10" ht="15.75" customHeight="1" x14ac:dyDescent="0.25">
      <c r="A193" s="97" t="s">
        <v>132</v>
      </c>
      <c r="B193" s="28" t="s">
        <v>8</v>
      </c>
      <c r="C193" s="26" t="s">
        <v>9</v>
      </c>
      <c r="D193" s="32"/>
      <c r="E193" s="32">
        <v>1</v>
      </c>
      <c r="F193" s="32"/>
      <c r="G193" s="32"/>
      <c r="H193" s="32"/>
      <c r="I193" s="82" t="s">
        <v>36</v>
      </c>
      <c r="J193" s="81" t="s">
        <v>50</v>
      </c>
    </row>
    <row r="194" spans="1:10" ht="20.25" customHeight="1" x14ac:dyDescent="0.25">
      <c r="A194" s="98"/>
      <c r="B194" s="28" t="s">
        <v>105</v>
      </c>
      <c r="C194" s="26" t="s">
        <v>10</v>
      </c>
      <c r="D194" s="32"/>
      <c r="E194" s="32">
        <v>100</v>
      </c>
      <c r="F194" s="32"/>
      <c r="G194" s="32"/>
      <c r="H194" s="32"/>
      <c r="I194" s="82"/>
      <c r="J194" s="81"/>
    </row>
    <row r="195" spans="1:10" ht="31.5" x14ac:dyDescent="0.25">
      <c r="A195" s="98"/>
      <c r="B195" s="30" t="s">
        <v>106</v>
      </c>
      <c r="C195" s="26" t="s">
        <v>10</v>
      </c>
      <c r="D195" s="32"/>
      <c r="E195" s="32">
        <v>100</v>
      </c>
      <c r="F195" s="32"/>
      <c r="G195" s="32"/>
      <c r="H195" s="32"/>
      <c r="I195" s="82"/>
      <c r="J195" s="81"/>
    </row>
    <row r="196" spans="1:10" ht="15.75" hidden="1" x14ac:dyDescent="0.25">
      <c r="A196" s="98"/>
      <c r="B196" s="30" t="s">
        <v>107</v>
      </c>
      <c r="C196" s="26" t="s">
        <v>10</v>
      </c>
      <c r="D196" s="32"/>
      <c r="E196" s="32">
        <v>0</v>
      </c>
      <c r="F196" s="32"/>
      <c r="G196" s="32"/>
      <c r="H196" s="32"/>
      <c r="I196" s="82"/>
      <c r="J196" s="81"/>
    </row>
    <row r="197" spans="1:10" ht="15.75" x14ac:dyDescent="0.25">
      <c r="A197" s="98"/>
      <c r="B197" s="30" t="s">
        <v>59</v>
      </c>
      <c r="C197" s="26" t="s">
        <v>10</v>
      </c>
      <c r="D197" s="32"/>
      <c r="E197" s="32">
        <v>100</v>
      </c>
      <c r="F197" s="32"/>
      <c r="G197" s="32"/>
      <c r="H197" s="32"/>
      <c r="I197" s="82"/>
      <c r="J197" s="81"/>
    </row>
    <row r="198" spans="1:10" ht="15.75" hidden="1" x14ac:dyDescent="0.25">
      <c r="A198" s="98"/>
      <c r="B198" s="30" t="s">
        <v>58</v>
      </c>
      <c r="C198" s="26" t="s">
        <v>10</v>
      </c>
      <c r="D198" s="32"/>
      <c r="E198" s="32">
        <v>0</v>
      </c>
      <c r="F198" s="32"/>
      <c r="G198" s="32"/>
      <c r="H198" s="32"/>
      <c r="I198" s="27"/>
      <c r="J198" s="81"/>
    </row>
    <row r="199" spans="1:10" ht="15.75" hidden="1" x14ac:dyDescent="0.25">
      <c r="A199" s="99"/>
      <c r="B199" s="30" t="s">
        <v>57</v>
      </c>
      <c r="C199" s="26" t="s">
        <v>10</v>
      </c>
      <c r="D199" s="32"/>
      <c r="E199" s="32">
        <v>0</v>
      </c>
      <c r="F199" s="32"/>
      <c r="G199" s="32"/>
      <c r="H199" s="32"/>
      <c r="I199" s="27"/>
      <c r="J199" s="81"/>
    </row>
    <row r="200" spans="1:10" ht="24" customHeight="1" x14ac:dyDescent="0.25">
      <c r="A200" s="97" t="s">
        <v>133</v>
      </c>
      <c r="B200" s="28" t="s">
        <v>8</v>
      </c>
      <c r="C200" s="26" t="s">
        <v>9</v>
      </c>
      <c r="D200" s="32"/>
      <c r="E200" s="32"/>
      <c r="F200" s="32">
        <v>500</v>
      </c>
      <c r="G200" s="32"/>
      <c r="H200" s="32"/>
      <c r="I200" s="82" t="s">
        <v>36</v>
      </c>
      <c r="J200" s="86" t="s">
        <v>51</v>
      </c>
    </row>
    <row r="201" spans="1:10" ht="20.25" customHeight="1" x14ac:dyDescent="0.25">
      <c r="A201" s="98"/>
      <c r="B201" s="28" t="s">
        <v>105</v>
      </c>
      <c r="C201" s="26" t="s">
        <v>10</v>
      </c>
      <c r="D201" s="32"/>
      <c r="E201" s="32"/>
      <c r="F201" s="32">
        <f>F202/F200</f>
        <v>3</v>
      </c>
      <c r="G201" s="32"/>
      <c r="H201" s="32"/>
      <c r="I201" s="82"/>
      <c r="J201" s="87"/>
    </row>
    <row r="202" spans="1:10" ht="31.5" x14ac:dyDescent="0.25">
      <c r="A202" s="98"/>
      <c r="B202" s="30" t="s">
        <v>106</v>
      </c>
      <c r="C202" s="26" t="s">
        <v>10</v>
      </c>
      <c r="D202" s="32"/>
      <c r="E202" s="32"/>
      <c r="F202" s="32">
        <v>1500</v>
      </c>
      <c r="G202" s="32"/>
      <c r="H202" s="32"/>
      <c r="I202" s="82"/>
      <c r="J202" s="87"/>
    </row>
    <row r="203" spans="1:10" ht="15.75" hidden="1" x14ac:dyDescent="0.25">
      <c r="A203" s="98"/>
      <c r="B203" s="30" t="s">
        <v>107</v>
      </c>
      <c r="C203" s="26" t="s">
        <v>10</v>
      </c>
      <c r="D203" s="32"/>
      <c r="E203" s="32"/>
      <c r="F203" s="32">
        <v>0</v>
      </c>
      <c r="G203" s="32"/>
      <c r="H203" s="32"/>
      <c r="I203" s="82"/>
      <c r="J203" s="87"/>
    </row>
    <row r="204" spans="1:10" ht="15.75" x14ac:dyDescent="0.25">
      <c r="A204" s="98"/>
      <c r="B204" s="30" t="s">
        <v>59</v>
      </c>
      <c r="C204" s="26" t="s">
        <v>10</v>
      </c>
      <c r="D204" s="32"/>
      <c r="E204" s="32"/>
      <c r="F204" s="32">
        <v>1500</v>
      </c>
      <c r="G204" s="32"/>
      <c r="H204" s="32"/>
      <c r="I204" s="82"/>
      <c r="J204" s="88"/>
    </row>
    <row r="205" spans="1:10" ht="15.75" hidden="1" x14ac:dyDescent="0.25">
      <c r="A205" s="98"/>
      <c r="B205" s="30" t="s">
        <v>58</v>
      </c>
      <c r="C205" s="26" t="s">
        <v>10</v>
      </c>
      <c r="D205" s="32"/>
      <c r="E205" s="32"/>
      <c r="F205" s="32">
        <v>0</v>
      </c>
      <c r="G205" s="32"/>
      <c r="H205" s="32"/>
      <c r="I205" s="27"/>
      <c r="J205" s="55"/>
    </row>
    <row r="206" spans="1:10" ht="15.75" hidden="1" x14ac:dyDescent="0.25">
      <c r="A206" s="99"/>
      <c r="B206" s="30" t="s">
        <v>57</v>
      </c>
      <c r="C206" s="26" t="s">
        <v>10</v>
      </c>
      <c r="D206" s="32"/>
      <c r="E206" s="32"/>
      <c r="F206" s="32">
        <v>0</v>
      </c>
      <c r="G206" s="32"/>
      <c r="H206" s="32"/>
      <c r="I206" s="27"/>
      <c r="J206" s="55"/>
    </row>
    <row r="207" spans="1:10" ht="21" customHeight="1" x14ac:dyDescent="0.25">
      <c r="A207" s="97" t="s">
        <v>134</v>
      </c>
      <c r="B207" s="28" t="s">
        <v>8</v>
      </c>
      <c r="C207" s="26" t="s">
        <v>9</v>
      </c>
      <c r="D207" s="32"/>
      <c r="E207" s="32"/>
      <c r="F207" s="32"/>
      <c r="G207" s="32"/>
      <c r="H207" s="32">
        <v>500</v>
      </c>
      <c r="I207" s="82" t="s">
        <v>36</v>
      </c>
      <c r="J207" s="81" t="s">
        <v>51</v>
      </c>
    </row>
    <row r="208" spans="1:10" ht="19.5" customHeight="1" x14ac:dyDescent="0.25">
      <c r="A208" s="98"/>
      <c r="B208" s="28" t="s">
        <v>105</v>
      </c>
      <c r="C208" s="26" t="s">
        <v>10</v>
      </c>
      <c r="D208" s="32"/>
      <c r="E208" s="32"/>
      <c r="F208" s="32"/>
      <c r="G208" s="32"/>
      <c r="H208" s="32">
        <f>H209/H207</f>
        <v>3</v>
      </c>
      <c r="I208" s="82"/>
      <c r="J208" s="81"/>
    </row>
    <row r="209" spans="1:10" ht="31.5" x14ac:dyDescent="0.25">
      <c r="A209" s="98"/>
      <c r="B209" s="30" t="s">
        <v>106</v>
      </c>
      <c r="C209" s="26" t="s">
        <v>10</v>
      </c>
      <c r="D209" s="32"/>
      <c r="E209" s="32"/>
      <c r="F209" s="32"/>
      <c r="G209" s="32"/>
      <c r="H209" s="32">
        <v>1500</v>
      </c>
      <c r="I209" s="82"/>
      <c r="J209" s="81"/>
    </row>
    <row r="210" spans="1:10" ht="15.75" hidden="1" x14ac:dyDescent="0.25">
      <c r="A210" s="98"/>
      <c r="B210" s="30" t="s">
        <v>107</v>
      </c>
      <c r="C210" s="26" t="s">
        <v>10</v>
      </c>
      <c r="D210" s="32"/>
      <c r="E210" s="32"/>
      <c r="F210" s="32"/>
      <c r="G210" s="32"/>
      <c r="H210" s="32">
        <v>0</v>
      </c>
      <c r="I210" s="82"/>
      <c r="J210" s="81"/>
    </row>
    <row r="211" spans="1:10" ht="19.5" customHeight="1" x14ac:dyDescent="0.25">
      <c r="A211" s="98"/>
      <c r="B211" s="30" t="s">
        <v>59</v>
      </c>
      <c r="C211" s="26" t="s">
        <v>10</v>
      </c>
      <c r="D211" s="32"/>
      <c r="E211" s="32"/>
      <c r="F211" s="32"/>
      <c r="G211" s="32"/>
      <c r="H211" s="32">
        <f>H209</f>
        <v>1500</v>
      </c>
      <c r="I211" s="82"/>
      <c r="J211" s="81"/>
    </row>
    <row r="212" spans="1:10" ht="18.75" hidden="1" customHeight="1" x14ac:dyDescent="0.25">
      <c r="A212" s="98"/>
      <c r="B212" s="30" t="s">
        <v>58</v>
      </c>
      <c r="C212" s="26" t="s">
        <v>10</v>
      </c>
      <c r="D212" s="32"/>
      <c r="E212" s="32"/>
      <c r="F212" s="32"/>
      <c r="G212" s="32"/>
      <c r="H212" s="32">
        <v>0</v>
      </c>
      <c r="I212" s="27"/>
      <c r="J212" s="31"/>
    </row>
    <row r="213" spans="1:10" ht="18" hidden="1" customHeight="1" x14ac:dyDescent="0.25">
      <c r="A213" s="99"/>
      <c r="B213" s="30" t="s">
        <v>57</v>
      </c>
      <c r="C213" s="26" t="s">
        <v>10</v>
      </c>
      <c r="D213" s="32"/>
      <c r="E213" s="32"/>
      <c r="F213" s="32"/>
      <c r="G213" s="32"/>
      <c r="H213" s="32">
        <v>0</v>
      </c>
      <c r="I213" s="27"/>
      <c r="J213" s="31"/>
    </row>
    <row r="214" spans="1:10" ht="15.75" customHeight="1" x14ac:dyDescent="0.25">
      <c r="A214" s="94" t="s">
        <v>154</v>
      </c>
      <c r="B214" s="28" t="s">
        <v>8</v>
      </c>
      <c r="C214" s="26" t="s">
        <v>9</v>
      </c>
      <c r="D214" s="32"/>
      <c r="E214" s="32"/>
      <c r="F214" s="32"/>
      <c r="G214" s="32">
        <v>500</v>
      </c>
      <c r="H214" s="32"/>
      <c r="I214" s="82" t="s">
        <v>36</v>
      </c>
      <c r="J214" s="81" t="s">
        <v>51</v>
      </c>
    </row>
    <row r="215" spans="1:10" ht="22.5" customHeight="1" x14ac:dyDescent="0.25">
      <c r="A215" s="95"/>
      <c r="B215" s="28" t="s">
        <v>105</v>
      </c>
      <c r="C215" s="26" t="s">
        <v>10</v>
      </c>
      <c r="D215" s="32"/>
      <c r="E215" s="32"/>
      <c r="F215" s="32"/>
      <c r="G215" s="32">
        <f>G216/G214</f>
        <v>3</v>
      </c>
      <c r="H215" s="32"/>
      <c r="I215" s="82"/>
      <c r="J215" s="81"/>
    </row>
    <row r="216" spans="1:10" ht="31.5" x14ac:dyDescent="0.25">
      <c r="A216" s="95"/>
      <c r="B216" s="30" t="s">
        <v>106</v>
      </c>
      <c r="C216" s="26" t="s">
        <v>10</v>
      </c>
      <c r="D216" s="32"/>
      <c r="E216" s="32"/>
      <c r="F216" s="32"/>
      <c r="G216" s="32">
        <v>1500</v>
      </c>
      <c r="H216" s="32"/>
      <c r="I216" s="82"/>
      <c r="J216" s="81"/>
    </row>
    <row r="217" spans="1:10" ht="15.75" hidden="1" customHeight="1" x14ac:dyDescent="0.25">
      <c r="A217" s="95"/>
      <c r="B217" s="30" t="s">
        <v>107</v>
      </c>
      <c r="C217" s="26" t="s">
        <v>10</v>
      </c>
      <c r="D217" s="32"/>
      <c r="E217" s="32"/>
      <c r="F217" s="32"/>
      <c r="G217" s="32">
        <v>0</v>
      </c>
      <c r="H217" s="32"/>
      <c r="I217" s="82"/>
      <c r="J217" s="81"/>
    </row>
    <row r="218" spans="1:10" ht="15.75" x14ac:dyDescent="0.25">
      <c r="A218" s="95"/>
      <c r="B218" s="30" t="s">
        <v>59</v>
      </c>
      <c r="C218" s="26" t="s">
        <v>10</v>
      </c>
      <c r="D218" s="32"/>
      <c r="E218" s="32"/>
      <c r="F218" s="32"/>
      <c r="G218" s="32">
        <f>G216</f>
        <v>1500</v>
      </c>
      <c r="H218" s="32"/>
      <c r="I218" s="82"/>
      <c r="J218" s="81"/>
    </row>
    <row r="219" spans="1:10" ht="15.75" hidden="1" customHeight="1" x14ac:dyDescent="0.25">
      <c r="A219" s="95"/>
      <c r="B219" s="30" t="s">
        <v>58</v>
      </c>
      <c r="C219" s="26" t="s">
        <v>10</v>
      </c>
      <c r="D219" s="32"/>
      <c r="E219" s="32"/>
      <c r="F219" s="32"/>
      <c r="G219" s="32">
        <v>0</v>
      </c>
      <c r="H219" s="32"/>
      <c r="I219" s="27"/>
      <c r="J219" s="31"/>
    </row>
    <row r="220" spans="1:10" ht="15.75" hidden="1" customHeight="1" x14ac:dyDescent="0.25">
      <c r="A220" s="96"/>
      <c r="B220" s="30" t="s">
        <v>57</v>
      </c>
      <c r="C220" s="26" t="s">
        <v>10</v>
      </c>
      <c r="D220" s="32"/>
      <c r="E220" s="32"/>
      <c r="F220" s="32"/>
      <c r="G220" s="32">
        <v>0</v>
      </c>
      <c r="H220" s="32"/>
      <c r="I220" s="27"/>
      <c r="J220" s="31"/>
    </row>
    <row r="221" spans="1:10" ht="15.75" customHeight="1" x14ac:dyDescent="0.25">
      <c r="A221" s="97" t="s">
        <v>135</v>
      </c>
      <c r="B221" s="28" t="s">
        <v>8</v>
      </c>
      <c r="C221" s="26" t="s">
        <v>9</v>
      </c>
      <c r="D221" s="32"/>
      <c r="E221" s="32"/>
      <c r="F221" s="32">
        <v>266</v>
      </c>
      <c r="G221" s="32"/>
      <c r="H221" s="32"/>
      <c r="I221" s="82" t="s">
        <v>36</v>
      </c>
      <c r="J221" s="81" t="s">
        <v>51</v>
      </c>
    </row>
    <row r="222" spans="1:10" ht="26.25" customHeight="1" x14ac:dyDescent="0.25">
      <c r="A222" s="98"/>
      <c r="B222" s="28" t="s">
        <v>105</v>
      </c>
      <c r="C222" s="26" t="s">
        <v>10</v>
      </c>
      <c r="D222" s="32"/>
      <c r="E222" s="32"/>
      <c r="F222" s="32">
        <f>F223/F221</f>
        <v>3.007518796992481</v>
      </c>
      <c r="G222" s="32"/>
      <c r="H222" s="32"/>
      <c r="I222" s="82"/>
      <c r="J222" s="81"/>
    </row>
    <row r="223" spans="1:10" ht="31.5" x14ac:dyDescent="0.25">
      <c r="A223" s="98"/>
      <c r="B223" s="30" t="s">
        <v>106</v>
      </c>
      <c r="C223" s="26" t="s">
        <v>10</v>
      </c>
      <c r="D223" s="32"/>
      <c r="E223" s="32"/>
      <c r="F223" s="32">
        <v>800</v>
      </c>
      <c r="G223" s="32"/>
      <c r="H223" s="32"/>
      <c r="I223" s="82"/>
      <c r="J223" s="81"/>
    </row>
    <row r="224" spans="1:10" ht="15.75" hidden="1" x14ac:dyDescent="0.25">
      <c r="A224" s="98"/>
      <c r="B224" s="30" t="s">
        <v>107</v>
      </c>
      <c r="C224" s="26" t="s">
        <v>10</v>
      </c>
      <c r="D224" s="32"/>
      <c r="E224" s="32"/>
      <c r="F224" s="32">
        <v>0</v>
      </c>
      <c r="G224" s="32"/>
      <c r="H224" s="32"/>
      <c r="I224" s="82"/>
      <c r="J224" s="81"/>
    </row>
    <row r="225" spans="1:10" ht="17.25" customHeight="1" x14ac:dyDescent="0.25">
      <c r="A225" s="98"/>
      <c r="B225" s="30" t="s">
        <v>59</v>
      </c>
      <c r="C225" s="26" t="s">
        <v>10</v>
      </c>
      <c r="D225" s="32"/>
      <c r="E225" s="32"/>
      <c r="F225" s="32">
        <v>800</v>
      </c>
      <c r="G225" s="32"/>
      <c r="H225" s="32"/>
      <c r="I225" s="82"/>
      <c r="J225" s="81"/>
    </row>
    <row r="226" spans="1:10" ht="17.25" hidden="1" customHeight="1" x14ac:dyDescent="0.25">
      <c r="A226" s="98"/>
      <c r="B226" s="30" t="s">
        <v>58</v>
      </c>
      <c r="C226" s="26" t="s">
        <v>10</v>
      </c>
      <c r="D226" s="32"/>
      <c r="E226" s="32"/>
      <c r="F226" s="32">
        <v>0</v>
      </c>
      <c r="G226" s="32"/>
      <c r="H226" s="32"/>
      <c r="I226" s="27"/>
      <c r="J226" s="31"/>
    </row>
    <row r="227" spans="1:10" ht="20.25" hidden="1" customHeight="1" x14ac:dyDescent="0.25">
      <c r="A227" s="99"/>
      <c r="B227" s="30" t="s">
        <v>57</v>
      </c>
      <c r="C227" s="26" t="s">
        <v>10</v>
      </c>
      <c r="D227" s="32"/>
      <c r="E227" s="32"/>
      <c r="F227" s="32">
        <v>0</v>
      </c>
      <c r="G227" s="32"/>
      <c r="H227" s="32"/>
      <c r="I227" s="27"/>
      <c r="J227" s="31"/>
    </row>
    <row r="228" spans="1:10" ht="22.5" customHeight="1" x14ac:dyDescent="0.25">
      <c r="A228" s="97" t="s">
        <v>136</v>
      </c>
      <c r="B228" s="28" t="s">
        <v>8</v>
      </c>
      <c r="C228" s="26" t="s">
        <v>9</v>
      </c>
      <c r="D228" s="33"/>
      <c r="E228" s="32"/>
      <c r="F228" s="32"/>
      <c r="G228" s="33"/>
      <c r="H228" s="33"/>
      <c r="I228" s="83" t="s">
        <v>34</v>
      </c>
      <c r="J228" s="81" t="s">
        <v>52</v>
      </c>
    </row>
    <row r="229" spans="1:10" ht="27.75" customHeight="1" x14ac:dyDescent="0.25">
      <c r="A229" s="98"/>
      <c r="B229" s="28" t="s">
        <v>105</v>
      </c>
      <c r="C229" s="26" t="s">
        <v>10</v>
      </c>
      <c r="D229" s="33"/>
      <c r="E229" s="32"/>
      <c r="F229" s="32"/>
      <c r="G229" s="33"/>
      <c r="H229" s="33"/>
      <c r="I229" s="84"/>
      <c r="J229" s="81"/>
    </row>
    <row r="230" spans="1:10" ht="31.5" x14ac:dyDescent="0.25">
      <c r="A230" s="98"/>
      <c r="B230" s="30" t="s">
        <v>106</v>
      </c>
      <c r="C230" s="26" t="s">
        <v>10</v>
      </c>
      <c r="D230" s="32"/>
      <c r="E230" s="32"/>
      <c r="F230" s="32"/>
      <c r="G230" s="32"/>
      <c r="H230" s="32"/>
      <c r="I230" s="84"/>
      <c r="J230" s="81"/>
    </row>
    <row r="231" spans="1:10" ht="15.75" x14ac:dyDescent="0.25">
      <c r="A231" s="98"/>
      <c r="B231" s="30" t="s">
        <v>107</v>
      </c>
      <c r="C231" s="26" t="s">
        <v>10</v>
      </c>
      <c r="D231" s="32"/>
      <c r="E231" s="32"/>
      <c r="F231" s="32"/>
      <c r="G231" s="32"/>
      <c r="H231" s="32"/>
      <c r="I231" s="84"/>
      <c r="J231" s="81"/>
    </row>
    <row r="232" spans="1:10" ht="15.75" x14ac:dyDescent="0.25">
      <c r="A232" s="98"/>
      <c r="B232" s="30" t="s">
        <v>59</v>
      </c>
      <c r="C232" s="26" t="s">
        <v>10</v>
      </c>
      <c r="D232" s="32"/>
      <c r="E232" s="32"/>
      <c r="F232" s="32"/>
      <c r="G232" s="32"/>
      <c r="H232" s="32"/>
      <c r="I232" s="84"/>
      <c r="J232" s="81"/>
    </row>
    <row r="233" spans="1:10" ht="15.75" x14ac:dyDescent="0.25">
      <c r="A233" s="98"/>
      <c r="B233" s="30" t="s">
        <v>58</v>
      </c>
      <c r="C233" s="26" t="s">
        <v>10</v>
      </c>
      <c r="D233" s="32"/>
      <c r="E233" s="32"/>
      <c r="F233" s="32"/>
      <c r="G233" s="32"/>
      <c r="H233" s="32"/>
      <c r="I233" s="84"/>
      <c r="J233" s="81"/>
    </row>
    <row r="234" spans="1:10" ht="15.75" x14ac:dyDescent="0.25">
      <c r="A234" s="99"/>
      <c r="B234" s="30" t="s">
        <v>57</v>
      </c>
      <c r="C234" s="26" t="s">
        <v>10</v>
      </c>
      <c r="D234" s="32"/>
      <c r="E234" s="32"/>
      <c r="F234" s="32"/>
      <c r="G234" s="32"/>
      <c r="H234" s="32"/>
      <c r="I234" s="84"/>
      <c r="J234" s="81"/>
    </row>
    <row r="235" spans="1:10" ht="15.75" customHeight="1" x14ac:dyDescent="0.25">
      <c r="A235" s="102" t="s">
        <v>137</v>
      </c>
      <c r="B235" s="28" t="s">
        <v>8</v>
      </c>
      <c r="C235" s="26" t="s">
        <v>9</v>
      </c>
      <c r="D235" s="33"/>
      <c r="E235" s="32">
        <v>1</v>
      </c>
      <c r="F235" s="32"/>
      <c r="G235" s="33"/>
      <c r="H235" s="33"/>
      <c r="I235" s="84"/>
      <c r="J235" s="81"/>
    </row>
    <row r="236" spans="1:10" ht="24.75" customHeight="1" x14ac:dyDescent="0.25">
      <c r="A236" s="103"/>
      <c r="B236" s="28" t="s">
        <v>105</v>
      </c>
      <c r="C236" s="26" t="s">
        <v>10</v>
      </c>
      <c r="D236" s="33"/>
      <c r="E236" s="32">
        <v>450</v>
      </c>
      <c r="F236" s="32"/>
      <c r="G236" s="33"/>
      <c r="H236" s="33"/>
      <c r="I236" s="84"/>
      <c r="J236" s="81"/>
    </row>
    <row r="237" spans="1:10" ht="31.5" x14ac:dyDescent="0.25">
      <c r="A237" s="103"/>
      <c r="B237" s="30" t="s">
        <v>106</v>
      </c>
      <c r="C237" s="26" t="s">
        <v>10</v>
      </c>
      <c r="D237" s="33"/>
      <c r="E237" s="32">
        <v>450</v>
      </c>
      <c r="F237" s="32"/>
      <c r="G237" s="33"/>
      <c r="H237" s="33"/>
      <c r="I237" s="84"/>
      <c r="J237" s="81"/>
    </row>
    <row r="238" spans="1:10" ht="15.75" hidden="1" customHeight="1" x14ac:dyDescent="0.25">
      <c r="A238" s="103"/>
      <c r="B238" s="30" t="s">
        <v>107</v>
      </c>
      <c r="C238" s="26" t="s">
        <v>10</v>
      </c>
      <c r="D238" s="33"/>
      <c r="E238" s="32">
        <v>0</v>
      </c>
      <c r="F238" s="32"/>
      <c r="G238" s="33"/>
      <c r="H238" s="33"/>
      <c r="I238" s="84"/>
      <c r="J238" s="81"/>
    </row>
    <row r="239" spans="1:10" ht="15.75" x14ac:dyDescent="0.25">
      <c r="A239" s="103"/>
      <c r="B239" s="30" t="s">
        <v>59</v>
      </c>
      <c r="C239" s="26" t="s">
        <v>10</v>
      </c>
      <c r="D239" s="33"/>
      <c r="E239" s="32">
        <f>E237</f>
        <v>450</v>
      </c>
      <c r="F239" s="32"/>
      <c r="G239" s="33"/>
      <c r="H239" s="33"/>
      <c r="I239" s="84"/>
      <c r="J239" s="81"/>
    </row>
    <row r="240" spans="1:10" ht="15.75" hidden="1" customHeight="1" x14ac:dyDescent="0.25">
      <c r="A240" s="103"/>
      <c r="B240" s="30" t="s">
        <v>58</v>
      </c>
      <c r="C240" s="26" t="s">
        <v>10</v>
      </c>
      <c r="D240" s="33"/>
      <c r="E240" s="32">
        <v>0</v>
      </c>
      <c r="F240" s="32"/>
      <c r="G240" s="33"/>
      <c r="H240" s="33"/>
      <c r="I240" s="84"/>
      <c r="J240" s="81"/>
    </row>
    <row r="241" spans="1:10" ht="15.75" hidden="1" customHeight="1" x14ac:dyDescent="0.25">
      <c r="A241" s="104"/>
      <c r="B241" s="30" t="s">
        <v>57</v>
      </c>
      <c r="C241" s="26" t="s">
        <v>10</v>
      </c>
      <c r="D241" s="33"/>
      <c r="E241" s="32">
        <v>0</v>
      </c>
      <c r="F241" s="32"/>
      <c r="G241" s="33"/>
      <c r="H241" s="33"/>
      <c r="I241" s="84"/>
      <c r="J241" s="81"/>
    </row>
    <row r="242" spans="1:10" ht="15.75" customHeight="1" x14ac:dyDescent="0.25">
      <c r="A242" s="102" t="s">
        <v>138</v>
      </c>
      <c r="B242" s="28" t="s">
        <v>8</v>
      </c>
      <c r="C242" s="26" t="s">
        <v>9</v>
      </c>
      <c r="D242" s="33"/>
      <c r="E242" s="32">
        <v>1</v>
      </c>
      <c r="F242" s="32"/>
      <c r="G242" s="33"/>
      <c r="H242" s="33"/>
      <c r="I242" s="84"/>
      <c r="J242" s="81"/>
    </row>
    <row r="243" spans="1:10" ht="22.5" customHeight="1" x14ac:dyDescent="0.25">
      <c r="A243" s="103"/>
      <c r="B243" s="28" t="s">
        <v>105</v>
      </c>
      <c r="C243" s="26" t="s">
        <v>10</v>
      </c>
      <c r="D243" s="33"/>
      <c r="E243" s="32">
        <v>500</v>
      </c>
      <c r="F243" s="32"/>
      <c r="G243" s="33"/>
      <c r="H243" s="33"/>
      <c r="I243" s="84"/>
      <c r="J243" s="81"/>
    </row>
    <row r="244" spans="1:10" ht="31.5" x14ac:dyDescent="0.25">
      <c r="A244" s="103"/>
      <c r="B244" s="30" t="s">
        <v>106</v>
      </c>
      <c r="C244" s="26" t="s">
        <v>10</v>
      </c>
      <c r="D244" s="33"/>
      <c r="E244" s="32">
        <v>500</v>
      </c>
      <c r="F244" s="32"/>
      <c r="G244" s="33"/>
      <c r="H244" s="33"/>
      <c r="I244" s="84"/>
      <c r="J244" s="81"/>
    </row>
    <row r="245" spans="1:10" ht="15.75" hidden="1" customHeight="1" x14ac:dyDescent="0.25">
      <c r="A245" s="103"/>
      <c r="B245" s="30" t="s">
        <v>107</v>
      </c>
      <c r="C245" s="26" t="s">
        <v>10</v>
      </c>
      <c r="D245" s="33"/>
      <c r="E245" s="32">
        <v>0</v>
      </c>
      <c r="F245" s="32"/>
      <c r="G245" s="33"/>
      <c r="H245" s="33"/>
      <c r="I245" s="84"/>
      <c r="J245" s="81"/>
    </row>
    <row r="246" spans="1:10" ht="15.75" x14ac:dyDescent="0.25">
      <c r="A246" s="103"/>
      <c r="B246" s="30" t="s">
        <v>59</v>
      </c>
      <c r="C246" s="26" t="s">
        <v>10</v>
      </c>
      <c r="D246" s="33"/>
      <c r="E246" s="32">
        <f>E244</f>
        <v>500</v>
      </c>
      <c r="F246" s="32"/>
      <c r="G246" s="33"/>
      <c r="H246" s="33"/>
      <c r="I246" s="84"/>
      <c r="J246" s="81"/>
    </row>
    <row r="247" spans="1:10" ht="15.75" hidden="1" customHeight="1" x14ac:dyDescent="0.25">
      <c r="A247" s="103"/>
      <c r="B247" s="30" t="s">
        <v>58</v>
      </c>
      <c r="C247" s="26" t="s">
        <v>10</v>
      </c>
      <c r="D247" s="33"/>
      <c r="E247" s="32">
        <v>0</v>
      </c>
      <c r="F247" s="32"/>
      <c r="G247" s="33"/>
      <c r="H247" s="33"/>
      <c r="I247" s="84"/>
      <c r="J247" s="81"/>
    </row>
    <row r="248" spans="1:10" ht="15.75" hidden="1" customHeight="1" x14ac:dyDescent="0.25">
      <c r="A248" s="104"/>
      <c r="B248" s="30" t="s">
        <v>57</v>
      </c>
      <c r="C248" s="26" t="s">
        <v>10</v>
      </c>
      <c r="D248" s="33"/>
      <c r="E248" s="32">
        <v>0</v>
      </c>
      <c r="F248" s="32"/>
      <c r="G248" s="33"/>
      <c r="H248" s="33"/>
      <c r="I248" s="84"/>
      <c r="J248" s="81"/>
    </row>
    <row r="249" spans="1:10" ht="15.75" customHeight="1" x14ac:dyDescent="0.25">
      <c r="A249" s="102" t="s">
        <v>139</v>
      </c>
      <c r="B249" s="28" t="s">
        <v>8</v>
      </c>
      <c r="C249" s="26" t="s">
        <v>9</v>
      </c>
      <c r="D249" s="33"/>
      <c r="E249" s="76">
        <v>1</v>
      </c>
      <c r="F249" s="76">
        <v>1</v>
      </c>
      <c r="G249" s="33"/>
      <c r="H249" s="33"/>
      <c r="I249" s="84"/>
      <c r="J249" s="81"/>
    </row>
    <row r="250" spans="1:10" ht="22.5" customHeight="1" x14ac:dyDescent="0.25">
      <c r="A250" s="103"/>
      <c r="B250" s="28" t="s">
        <v>105</v>
      </c>
      <c r="C250" s="26" t="s">
        <v>10</v>
      </c>
      <c r="D250" s="33"/>
      <c r="E250" s="76">
        <v>1000</v>
      </c>
      <c r="F250" s="76">
        <f>3500-1000</f>
        <v>2500</v>
      </c>
      <c r="G250" s="33"/>
      <c r="H250" s="33"/>
      <c r="I250" s="84"/>
      <c r="J250" s="81"/>
    </row>
    <row r="251" spans="1:10" ht="31.5" x14ac:dyDescent="0.25">
      <c r="A251" s="103"/>
      <c r="B251" s="30" t="s">
        <v>106</v>
      </c>
      <c r="C251" s="26" t="s">
        <v>10</v>
      </c>
      <c r="D251" s="33"/>
      <c r="E251" s="76">
        <v>1000</v>
      </c>
      <c r="F251" s="76">
        <f>3500-1000</f>
        <v>2500</v>
      </c>
      <c r="G251" s="33"/>
      <c r="H251" s="33"/>
      <c r="I251" s="84"/>
      <c r="J251" s="81"/>
    </row>
    <row r="252" spans="1:10" ht="15.75" hidden="1" customHeight="1" x14ac:dyDescent="0.25">
      <c r="A252" s="103"/>
      <c r="B252" s="30" t="s">
        <v>107</v>
      </c>
      <c r="C252" s="26" t="s">
        <v>10</v>
      </c>
      <c r="D252" s="33"/>
      <c r="E252" s="76"/>
      <c r="F252" s="76">
        <v>0</v>
      </c>
      <c r="G252" s="33"/>
      <c r="H252" s="33"/>
      <c r="I252" s="84"/>
      <c r="J252" s="81"/>
    </row>
    <row r="253" spans="1:10" ht="15.75" x14ac:dyDescent="0.25">
      <c r="A253" s="103"/>
      <c r="B253" s="30" t="s">
        <v>59</v>
      </c>
      <c r="C253" s="26" t="s">
        <v>10</v>
      </c>
      <c r="D253" s="33"/>
      <c r="E253" s="76">
        <v>1000</v>
      </c>
      <c r="F253" s="76">
        <f>F251</f>
        <v>2500</v>
      </c>
      <c r="G253" s="33"/>
      <c r="H253" s="33"/>
      <c r="I253" s="85"/>
      <c r="J253" s="81"/>
    </row>
    <row r="254" spans="1:10" ht="15.75" hidden="1" x14ac:dyDescent="0.25">
      <c r="A254" s="103"/>
      <c r="B254" s="30" t="s">
        <v>58</v>
      </c>
      <c r="C254" s="26" t="s">
        <v>10</v>
      </c>
      <c r="D254" s="33"/>
      <c r="E254" s="32"/>
      <c r="F254" s="32">
        <v>0</v>
      </c>
      <c r="G254" s="33"/>
      <c r="H254" s="33"/>
      <c r="I254" s="27"/>
      <c r="J254" s="31"/>
    </row>
    <row r="255" spans="1:10" ht="15.75" hidden="1" x14ac:dyDescent="0.25">
      <c r="A255" s="104"/>
      <c r="B255" s="30" t="s">
        <v>57</v>
      </c>
      <c r="C255" s="26" t="s">
        <v>10</v>
      </c>
      <c r="D255" s="33"/>
      <c r="E255" s="32"/>
      <c r="F255" s="32">
        <v>0</v>
      </c>
      <c r="G255" s="33"/>
      <c r="H255" s="33"/>
      <c r="I255" s="27"/>
      <c r="J255" s="31"/>
    </row>
    <row r="256" spans="1:10" ht="25.5" customHeight="1" x14ac:dyDescent="0.25">
      <c r="A256" s="97" t="s">
        <v>140</v>
      </c>
      <c r="B256" s="28" t="s">
        <v>8</v>
      </c>
      <c r="C256" s="26" t="s">
        <v>9</v>
      </c>
      <c r="D256" s="32"/>
      <c r="E256" s="32"/>
      <c r="F256" s="32">
        <v>143</v>
      </c>
      <c r="G256" s="32"/>
      <c r="H256" s="32"/>
      <c r="I256" s="82" t="s">
        <v>34</v>
      </c>
      <c r="J256" s="81" t="s">
        <v>53</v>
      </c>
    </row>
    <row r="257" spans="1:10" ht="25.5" customHeight="1" x14ac:dyDescent="0.25">
      <c r="A257" s="98"/>
      <c r="B257" s="28" t="s">
        <v>105</v>
      </c>
      <c r="C257" s="26" t="s">
        <v>10</v>
      </c>
      <c r="D257" s="32"/>
      <c r="E257" s="32"/>
      <c r="F257" s="32">
        <f>F258/F256</f>
        <v>3.4965034965034967</v>
      </c>
      <c r="G257" s="32"/>
      <c r="H257" s="32"/>
      <c r="I257" s="82"/>
      <c r="J257" s="81"/>
    </row>
    <row r="258" spans="1:10" ht="31.5" x14ac:dyDescent="0.25">
      <c r="A258" s="98"/>
      <c r="B258" s="30" t="s">
        <v>106</v>
      </c>
      <c r="C258" s="26" t="s">
        <v>10</v>
      </c>
      <c r="D258" s="32"/>
      <c r="E258" s="32"/>
      <c r="F258" s="32">
        <v>500</v>
      </c>
      <c r="G258" s="32"/>
      <c r="H258" s="32"/>
      <c r="I258" s="82"/>
      <c r="J258" s="81"/>
    </row>
    <row r="259" spans="1:10" ht="15.75" hidden="1" x14ac:dyDescent="0.25">
      <c r="A259" s="98"/>
      <c r="B259" s="30" t="s">
        <v>107</v>
      </c>
      <c r="C259" s="26" t="s">
        <v>10</v>
      </c>
      <c r="D259" s="32"/>
      <c r="E259" s="32"/>
      <c r="F259" s="32">
        <v>0</v>
      </c>
      <c r="G259" s="32"/>
      <c r="H259" s="32"/>
      <c r="I259" s="82"/>
      <c r="J259" s="81"/>
    </row>
    <row r="260" spans="1:10" ht="15.75" x14ac:dyDescent="0.25">
      <c r="A260" s="98"/>
      <c r="B260" s="30" t="s">
        <v>59</v>
      </c>
      <c r="C260" s="26" t="s">
        <v>10</v>
      </c>
      <c r="D260" s="32"/>
      <c r="E260" s="32"/>
      <c r="F260" s="32">
        <f>F258</f>
        <v>500</v>
      </c>
      <c r="G260" s="32"/>
      <c r="H260" s="32"/>
      <c r="I260" s="82"/>
      <c r="J260" s="81"/>
    </row>
    <row r="261" spans="1:10" ht="15.75" hidden="1" x14ac:dyDescent="0.25">
      <c r="A261" s="98"/>
      <c r="B261" s="30" t="s">
        <v>58</v>
      </c>
      <c r="C261" s="26" t="s">
        <v>10</v>
      </c>
      <c r="D261" s="32"/>
      <c r="E261" s="32"/>
      <c r="F261" s="32">
        <v>0</v>
      </c>
      <c r="G261" s="32"/>
      <c r="H261" s="32"/>
      <c r="I261" s="27"/>
      <c r="J261" s="31"/>
    </row>
    <row r="262" spans="1:10" ht="15.75" hidden="1" x14ac:dyDescent="0.25">
      <c r="A262" s="99"/>
      <c r="B262" s="30" t="s">
        <v>57</v>
      </c>
      <c r="C262" s="26" t="s">
        <v>10</v>
      </c>
      <c r="D262" s="32"/>
      <c r="E262" s="32"/>
      <c r="F262" s="32">
        <v>0</v>
      </c>
      <c r="G262" s="32"/>
      <c r="H262" s="32"/>
      <c r="I262" s="27"/>
      <c r="J262" s="31"/>
    </row>
    <row r="263" spans="1:10" ht="24.75" customHeight="1" x14ac:dyDescent="0.25">
      <c r="A263" s="97" t="s">
        <v>141</v>
      </c>
      <c r="B263" s="28" t="s">
        <v>8</v>
      </c>
      <c r="C263" s="26" t="s">
        <v>9</v>
      </c>
      <c r="D263" s="32"/>
      <c r="E263" s="32"/>
      <c r="F263" s="32"/>
      <c r="G263" s="32">
        <v>1</v>
      </c>
      <c r="H263" s="32"/>
      <c r="I263" s="82" t="s">
        <v>34</v>
      </c>
      <c r="J263" s="81" t="s">
        <v>53</v>
      </c>
    </row>
    <row r="264" spans="1:10" ht="24.75" customHeight="1" x14ac:dyDescent="0.25">
      <c r="A264" s="98"/>
      <c r="B264" s="28" t="s">
        <v>105</v>
      </c>
      <c r="C264" s="26" t="s">
        <v>10</v>
      </c>
      <c r="D264" s="32"/>
      <c r="E264" s="32"/>
      <c r="F264" s="32"/>
      <c r="G264" s="32">
        <v>50</v>
      </c>
      <c r="H264" s="32"/>
      <c r="I264" s="82"/>
      <c r="J264" s="81"/>
    </row>
    <row r="265" spans="1:10" ht="31.5" x14ac:dyDescent="0.25">
      <c r="A265" s="98"/>
      <c r="B265" s="30" t="s">
        <v>106</v>
      </c>
      <c r="C265" s="26" t="s">
        <v>10</v>
      </c>
      <c r="D265" s="32"/>
      <c r="E265" s="32"/>
      <c r="F265" s="32"/>
      <c r="G265" s="32">
        <v>50</v>
      </c>
      <c r="H265" s="32"/>
      <c r="I265" s="82"/>
      <c r="J265" s="81"/>
    </row>
    <row r="266" spans="1:10" ht="15.75" x14ac:dyDescent="0.25">
      <c r="A266" s="98"/>
      <c r="B266" s="30" t="s">
        <v>107</v>
      </c>
      <c r="C266" s="26" t="s">
        <v>10</v>
      </c>
      <c r="D266" s="32"/>
      <c r="E266" s="32"/>
      <c r="F266" s="32"/>
      <c r="G266" s="32">
        <v>0</v>
      </c>
      <c r="H266" s="32"/>
      <c r="I266" s="82"/>
      <c r="J266" s="81"/>
    </row>
    <row r="267" spans="1:10" ht="15.75" x14ac:dyDescent="0.25">
      <c r="A267" s="98"/>
      <c r="B267" s="30" t="s">
        <v>59</v>
      </c>
      <c r="C267" s="26" t="s">
        <v>10</v>
      </c>
      <c r="D267" s="32"/>
      <c r="E267" s="32"/>
      <c r="F267" s="32"/>
      <c r="G267" s="32">
        <f>G265</f>
        <v>50</v>
      </c>
      <c r="H267" s="32"/>
      <c r="I267" s="82"/>
      <c r="J267" s="81"/>
    </row>
    <row r="268" spans="1:10" ht="15.75" hidden="1" x14ac:dyDescent="0.25">
      <c r="A268" s="98"/>
      <c r="B268" s="30" t="s">
        <v>58</v>
      </c>
      <c r="C268" s="26" t="s">
        <v>10</v>
      </c>
      <c r="D268" s="32"/>
      <c r="E268" s="32"/>
      <c r="F268" s="32"/>
      <c r="G268" s="32">
        <v>0</v>
      </c>
      <c r="H268" s="32"/>
      <c r="I268" s="27"/>
      <c r="J268" s="31"/>
    </row>
    <row r="269" spans="1:10" ht="15.75" hidden="1" x14ac:dyDescent="0.25">
      <c r="A269" s="99"/>
      <c r="B269" s="30" t="s">
        <v>57</v>
      </c>
      <c r="C269" s="26" t="s">
        <v>10</v>
      </c>
      <c r="D269" s="32"/>
      <c r="E269" s="32"/>
      <c r="F269" s="32"/>
      <c r="G269" s="32">
        <v>0</v>
      </c>
      <c r="H269" s="32"/>
      <c r="I269" s="27"/>
      <c r="J269" s="31"/>
    </row>
    <row r="270" spans="1:10" ht="24" customHeight="1" x14ac:dyDescent="0.25">
      <c r="A270" s="97" t="s">
        <v>142</v>
      </c>
      <c r="B270" s="28" t="s">
        <v>8</v>
      </c>
      <c r="C270" s="26" t="s">
        <v>41</v>
      </c>
      <c r="D270" s="32"/>
      <c r="E270" s="32"/>
      <c r="F270" s="32">
        <v>25</v>
      </c>
      <c r="G270" s="32"/>
      <c r="H270" s="32"/>
      <c r="I270" s="82" t="s">
        <v>34</v>
      </c>
      <c r="J270" s="81" t="s">
        <v>53</v>
      </c>
    </row>
    <row r="271" spans="1:10" ht="24" customHeight="1" x14ac:dyDescent="0.25">
      <c r="A271" s="98"/>
      <c r="B271" s="28" t="s">
        <v>105</v>
      </c>
      <c r="C271" s="26" t="s">
        <v>10</v>
      </c>
      <c r="D271" s="32"/>
      <c r="E271" s="32"/>
      <c r="F271" s="32">
        <f>F272/F270</f>
        <v>1.6</v>
      </c>
      <c r="G271" s="32"/>
      <c r="H271" s="32"/>
      <c r="I271" s="82"/>
      <c r="J271" s="81"/>
    </row>
    <row r="272" spans="1:10" ht="31.5" x14ac:dyDescent="0.25">
      <c r="A272" s="98"/>
      <c r="B272" s="30" t="s">
        <v>106</v>
      </c>
      <c r="C272" s="26" t="s">
        <v>10</v>
      </c>
      <c r="D272" s="32"/>
      <c r="E272" s="32"/>
      <c r="F272" s="32">
        <v>40</v>
      </c>
      <c r="G272" s="32"/>
      <c r="H272" s="32"/>
      <c r="I272" s="82"/>
      <c r="J272" s="81"/>
    </row>
    <row r="273" spans="1:10" ht="15.75" hidden="1" x14ac:dyDescent="0.25">
      <c r="A273" s="98"/>
      <c r="B273" s="30" t="s">
        <v>107</v>
      </c>
      <c r="C273" s="26" t="s">
        <v>10</v>
      </c>
      <c r="D273" s="32"/>
      <c r="E273" s="32"/>
      <c r="F273" s="32">
        <v>0</v>
      </c>
      <c r="G273" s="32"/>
      <c r="H273" s="32"/>
      <c r="I273" s="82"/>
      <c r="J273" s="81"/>
    </row>
    <row r="274" spans="1:10" ht="15.75" x14ac:dyDescent="0.25">
      <c r="A274" s="98"/>
      <c r="B274" s="30" t="s">
        <v>59</v>
      </c>
      <c r="C274" s="26" t="s">
        <v>10</v>
      </c>
      <c r="D274" s="32"/>
      <c r="E274" s="32"/>
      <c r="F274" s="32">
        <f>F272</f>
        <v>40</v>
      </c>
      <c r="G274" s="32"/>
      <c r="H274" s="32"/>
      <c r="I274" s="82"/>
      <c r="J274" s="81"/>
    </row>
    <row r="275" spans="1:10" ht="15.75" hidden="1" x14ac:dyDescent="0.25">
      <c r="A275" s="98"/>
      <c r="B275" s="30" t="s">
        <v>58</v>
      </c>
      <c r="C275" s="26" t="s">
        <v>10</v>
      </c>
      <c r="D275" s="32"/>
      <c r="E275" s="32"/>
      <c r="F275" s="32">
        <v>0</v>
      </c>
      <c r="G275" s="32"/>
      <c r="H275" s="32"/>
      <c r="I275" s="27"/>
      <c r="J275" s="31"/>
    </row>
    <row r="276" spans="1:10" ht="15.75" hidden="1" x14ac:dyDescent="0.25">
      <c r="A276" s="99"/>
      <c r="B276" s="30" t="s">
        <v>57</v>
      </c>
      <c r="C276" s="26" t="s">
        <v>10</v>
      </c>
      <c r="D276" s="32"/>
      <c r="E276" s="32"/>
      <c r="F276" s="32">
        <v>0</v>
      </c>
      <c r="G276" s="32"/>
      <c r="H276" s="32"/>
      <c r="I276" s="27"/>
      <c r="J276" s="31"/>
    </row>
    <row r="277" spans="1:10" ht="24" customHeight="1" x14ac:dyDescent="0.25">
      <c r="A277" s="97" t="s">
        <v>143</v>
      </c>
      <c r="B277" s="28" t="s">
        <v>8</v>
      </c>
      <c r="C277" s="26" t="s">
        <v>9</v>
      </c>
      <c r="D277" s="32"/>
      <c r="E277" s="32"/>
      <c r="F277" s="32"/>
      <c r="G277" s="32"/>
      <c r="H277" s="32"/>
      <c r="I277" s="82" t="s">
        <v>34</v>
      </c>
      <c r="J277" s="81" t="s">
        <v>53</v>
      </c>
    </row>
    <row r="278" spans="1:10" ht="24" customHeight="1" x14ac:dyDescent="0.25">
      <c r="A278" s="98"/>
      <c r="B278" s="28" t="s">
        <v>105</v>
      </c>
      <c r="C278" s="26" t="s">
        <v>10</v>
      </c>
      <c r="D278" s="32"/>
      <c r="E278" s="32"/>
      <c r="F278" s="32"/>
      <c r="G278" s="32"/>
      <c r="H278" s="32"/>
      <c r="I278" s="82"/>
      <c r="J278" s="81"/>
    </row>
    <row r="279" spans="1:10" ht="31.5" x14ac:dyDescent="0.25">
      <c r="A279" s="98"/>
      <c r="B279" s="30" t="s">
        <v>106</v>
      </c>
      <c r="C279" s="26" t="s">
        <v>10</v>
      </c>
      <c r="D279" s="32"/>
      <c r="E279" s="32"/>
      <c r="F279" s="32"/>
      <c r="G279" s="32"/>
      <c r="H279" s="32"/>
      <c r="I279" s="82"/>
      <c r="J279" s="81"/>
    </row>
    <row r="280" spans="1:10" ht="15.75" x14ac:dyDescent="0.25">
      <c r="A280" s="98"/>
      <c r="B280" s="30" t="s">
        <v>107</v>
      </c>
      <c r="C280" s="26" t="s">
        <v>10</v>
      </c>
      <c r="D280" s="32"/>
      <c r="E280" s="32"/>
      <c r="F280" s="32"/>
      <c r="G280" s="32"/>
      <c r="H280" s="32"/>
      <c r="I280" s="82"/>
      <c r="J280" s="81"/>
    </row>
    <row r="281" spans="1:10" ht="26.25" customHeight="1" x14ac:dyDescent="0.25">
      <c r="A281" s="98"/>
      <c r="B281" s="30" t="s">
        <v>59</v>
      </c>
      <c r="C281" s="26" t="s">
        <v>10</v>
      </c>
      <c r="D281" s="32"/>
      <c r="E281" s="32"/>
      <c r="F281" s="32"/>
      <c r="G281" s="32"/>
      <c r="H281" s="32"/>
      <c r="I281" s="82"/>
      <c r="J281" s="81"/>
    </row>
    <row r="282" spans="1:10" ht="21" customHeight="1" x14ac:dyDescent="0.25">
      <c r="A282" s="98"/>
      <c r="B282" s="30" t="s">
        <v>58</v>
      </c>
      <c r="C282" s="26" t="s">
        <v>10</v>
      </c>
      <c r="D282" s="32"/>
      <c r="E282" s="32"/>
      <c r="F282" s="32"/>
      <c r="G282" s="32"/>
      <c r="H282" s="32"/>
      <c r="I282" s="27"/>
      <c r="J282" s="31"/>
    </row>
    <row r="283" spans="1:10" ht="23.25" customHeight="1" x14ac:dyDescent="0.25">
      <c r="A283" s="99"/>
      <c r="B283" s="30" t="s">
        <v>57</v>
      </c>
      <c r="C283" s="26" t="s">
        <v>10</v>
      </c>
      <c r="D283" s="32"/>
      <c r="E283" s="32"/>
      <c r="F283" s="32"/>
      <c r="G283" s="32"/>
      <c r="H283" s="32"/>
      <c r="I283" s="27"/>
      <c r="J283" s="31"/>
    </row>
    <row r="284" spans="1:10" ht="23.25" customHeight="1" x14ac:dyDescent="0.25">
      <c r="A284" s="102" t="s">
        <v>144</v>
      </c>
      <c r="B284" s="28" t="s">
        <v>8</v>
      </c>
      <c r="C284" s="26" t="s">
        <v>9</v>
      </c>
      <c r="D284" s="33"/>
      <c r="E284" s="32"/>
      <c r="F284" s="76">
        <v>8</v>
      </c>
      <c r="G284" s="33"/>
      <c r="H284" s="33"/>
      <c r="I284" s="82" t="s">
        <v>34</v>
      </c>
      <c r="J284" s="81" t="s">
        <v>53</v>
      </c>
    </row>
    <row r="285" spans="1:10" ht="23.25" customHeight="1" x14ac:dyDescent="0.25">
      <c r="A285" s="103"/>
      <c r="B285" s="28" t="s">
        <v>105</v>
      </c>
      <c r="C285" s="26" t="s">
        <v>10</v>
      </c>
      <c r="D285" s="33"/>
      <c r="E285" s="32"/>
      <c r="F285" s="76">
        <f>F286/F284</f>
        <v>18.75</v>
      </c>
      <c r="G285" s="33"/>
      <c r="H285" s="33"/>
      <c r="I285" s="82"/>
      <c r="J285" s="81"/>
    </row>
    <row r="286" spans="1:10" ht="23.25" customHeight="1" x14ac:dyDescent="0.25">
      <c r="A286" s="103"/>
      <c r="B286" s="30" t="s">
        <v>106</v>
      </c>
      <c r="C286" s="26" t="s">
        <v>10</v>
      </c>
      <c r="D286" s="33"/>
      <c r="E286" s="32"/>
      <c r="F286" s="76">
        <v>150</v>
      </c>
      <c r="G286" s="33"/>
      <c r="H286" s="33"/>
      <c r="I286" s="82"/>
      <c r="J286" s="81"/>
    </row>
    <row r="287" spans="1:10" ht="23.25" hidden="1" customHeight="1" x14ac:dyDescent="0.25">
      <c r="A287" s="103"/>
      <c r="B287" s="30" t="s">
        <v>107</v>
      </c>
      <c r="C287" s="26" t="s">
        <v>10</v>
      </c>
      <c r="D287" s="33"/>
      <c r="E287" s="32"/>
      <c r="F287" s="76">
        <v>0</v>
      </c>
      <c r="G287" s="33"/>
      <c r="H287" s="33"/>
      <c r="I287" s="82"/>
      <c r="J287" s="81"/>
    </row>
    <row r="288" spans="1:10" ht="23.25" customHeight="1" x14ac:dyDescent="0.25">
      <c r="A288" s="103"/>
      <c r="B288" s="30" t="s">
        <v>59</v>
      </c>
      <c r="C288" s="26" t="s">
        <v>10</v>
      </c>
      <c r="D288" s="33"/>
      <c r="E288" s="32"/>
      <c r="F288" s="76">
        <f>F286</f>
        <v>150</v>
      </c>
      <c r="G288" s="33"/>
      <c r="H288" s="33"/>
      <c r="I288" s="82"/>
      <c r="J288" s="81"/>
    </row>
    <row r="289" spans="1:10" ht="23.25" hidden="1" customHeight="1" x14ac:dyDescent="0.25">
      <c r="A289" s="103"/>
      <c r="B289" s="30" t="s">
        <v>58</v>
      </c>
      <c r="C289" s="26" t="s">
        <v>10</v>
      </c>
      <c r="D289" s="33"/>
      <c r="E289" s="32">
        <v>0</v>
      </c>
      <c r="F289" s="32"/>
      <c r="G289" s="33"/>
      <c r="H289" s="33"/>
      <c r="I289" s="27"/>
      <c r="J289" s="31"/>
    </row>
    <row r="290" spans="1:10" ht="23.25" hidden="1" customHeight="1" x14ac:dyDescent="0.25">
      <c r="A290" s="104"/>
      <c r="B290" s="30" t="s">
        <v>57</v>
      </c>
      <c r="C290" s="26" t="s">
        <v>10</v>
      </c>
      <c r="D290" s="33"/>
      <c r="E290" s="32">
        <v>0</v>
      </c>
      <c r="F290" s="32"/>
      <c r="G290" s="33"/>
      <c r="H290" s="33"/>
      <c r="I290" s="27"/>
      <c r="J290" s="31"/>
    </row>
    <row r="291" spans="1:10" ht="23.25" customHeight="1" x14ac:dyDescent="0.25">
      <c r="A291" s="102" t="s">
        <v>145</v>
      </c>
      <c r="B291" s="28" t="s">
        <v>8</v>
      </c>
      <c r="C291" s="26" t="s">
        <v>9</v>
      </c>
      <c r="D291" s="33"/>
      <c r="E291" s="32"/>
      <c r="F291" s="32">
        <v>1</v>
      </c>
      <c r="G291" s="33"/>
      <c r="H291" s="33"/>
      <c r="I291" s="82" t="s">
        <v>34</v>
      </c>
      <c r="J291" s="81" t="s">
        <v>53</v>
      </c>
    </row>
    <row r="292" spans="1:10" ht="23.25" customHeight="1" x14ac:dyDescent="0.25">
      <c r="A292" s="103"/>
      <c r="B292" s="28" t="s">
        <v>105</v>
      </c>
      <c r="C292" s="26" t="s">
        <v>10</v>
      </c>
      <c r="D292" s="33"/>
      <c r="E292" s="32"/>
      <c r="F292" s="32">
        <f>F293/F291</f>
        <v>70</v>
      </c>
      <c r="G292" s="33"/>
      <c r="H292" s="33"/>
      <c r="I292" s="82"/>
      <c r="J292" s="81"/>
    </row>
    <row r="293" spans="1:10" ht="23.25" customHeight="1" x14ac:dyDescent="0.25">
      <c r="A293" s="103"/>
      <c r="B293" s="30" t="s">
        <v>106</v>
      </c>
      <c r="C293" s="26" t="s">
        <v>10</v>
      </c>
      <c r="D293" s="33"/>
      <c r="E293" s="32"/>
      <c r="F293" s="32">
        <v>70</v>
      </c>
      <c r="G293" s="33"/>
      <c r="H293" s="33"/>
      <c r="I293" s="82"/>
      <c r="J293" s="81"/>
    </row>
    <row r="294" spans="1:10" ht="23.25" hidden="1" customHeight="1" x14ac:dyDescent="0.25">
      <c r="A294" s="103"/>
      <c r="B294" s="30" t="s">
        <v>107</v>
      </c>
      <c r="C294" s="26" t="s">
        <v>10</v>
      </c>
      <c r="D294" s="33"/>
      <c r="E294" s="32"/>
      <c r="F294" s="32">
        <v>0</v>
      </c>
      <c r="G294" s="33"/>
      <c r="H294" s="33"/>
      <c r="I294" s="82"/>
      <c r="J294" s="81"/>
    </row>
    <row r="295" spans="1:10" ht="23.25" customHeight="1" x14ac:dyDescent="0.25">
      <c r="A295" s="103"/>
      <c r="B295" s="30" t="s">
        <v>59</v>
      </c>
      <c r="C295" s="26" t="s">
        <v>10</v>
      </c>
      <c r="D295" s="33"/>
      <c r="E295" s="32"/>
      <c r="F295" s="32">
        <v>70</v>
      </c>
      <c r="G295" s="33"/>
      <c r="H295" s="33"/>
      <c r="I295" s="82"/>
      <c r="J295" s="81"/>
    </row>
    <row r="296" spans="1:10" ht="23.25" hidden="1" customHeight="1" x14ac:dyDescent="0.25">
      <c r="A296" s="103"/>
      <c r="B296" s="30" t="s">
        <v>58</v>
      </c>
      <c r="C296" s="26" t="s">
        <v>10</v>
      </c>
      <c r="D296" s="33"/>
      <c r="E296" s="32"/>
      <c r="F296" s="32">
        <v>0</v>
      </c>
      <c r="G296" s="33"/>
      <c r="H296" s="33"/>
      <c r="I296" s="27"/>
      <c r="J296" s="31"/>
    </row>
    <row r="297" spans="1:10" ht="23.25" hidden="1" customHeight="1" x14ac:dyDescent="0.25">
      <c r="A297" s="104"/>
      <c r="B297" s="30" t="s">
        <v>57</v>
      </c>
      <c r="C297" s="26" t="s">
        <v>10</v>
      </c>
      <c r="D297" s="33"/>
      <c r="E297" s="32"/>
      <c r="F297" s="32">
        <v>0</v>
      </c>
      <c r="G297" s="33"/>
      <c r="H297" s="33"/>
      <c r="I297" s="27"/>
      <c r="J297" s="31"/>
    </row>
    <row r="298" spans="1:10" ht="27.75" customHeight="1" x14ac:dyDescent="0.25">
      <c r="A298" s="97" t="s">
        <v>146</v>
      </c>
      <c r="B298" s="28" t="s">
        <v>8</v>
      </c>
      <c r="C298" s="26" t="s">
        <v>9</v>
      </c>
      <c r="D298" s="32"/>
      <c r="E298" s="32"/>
      <c r="F298" s="32">
        <v>16</v>
      </c>
      <c r="G298" s="32"/>
      <c r="H298" s="32"/>
      <c r="I298" s="82" t="s">
        <v>34</v>
      </c>
      <c r="J298" s="81" t="s">
        <v>53</v>
      </c>
    </row>
    <row r="299" spans="1:10" ht="27.75" customHeight="1" x14ac:dyDescent="0.25">
      <c r="A299" s="98"/>
      <c r="B299" s="28" t="s">
        <v>105</v>
      </c>
      <c r="C299" s="26" t="s">
        <v>10</v>
      </c>
      <c r="D299" s="32"/>
      <c r="E299" s="32"/>
      <c r="F299" s="32">
        <f>F300/F298</f>
        <v>1.25</v>
      </c>
      <c r="G299" s="32"/>
      <c r="H299" s="32"/>
      <c r="I299" s="82"/>
      <c r="J299" s="81"/>
    </row>
    <row r="300" spans="1:10" ht="31.5" x14ac:dyDescent="0.25">
      <c r="A300" s="98"/>
      <c r="B300" s="30" t="s">
        <v>106</v>
      </c>
      <c r="C300" s="26" t="s">
        <v>10</v>
      </c>
      <c r="D300" s="32"/>
      <c r="E300" s="32"/>
      <c r="F300" s="32">
        <v>20</v>
      </c>
      <c r="G300" s="32"/>
      <c r="H300" s="32"/>
      <c r="I300" s="82"/>
      <c r="J300" s="81"/>
    </row>
    <row r="301" spans="1:10" ht="15.75" hidden="1" x14ac:dyDescent="0.25">
      <c r="A301" s="98"/>
      <c r="B301" s="30" t="s">
        <v>107</v>
      </c>
      <c r="C301" s="26" t="s">
        <v>10</v>
      </c>
      <c r="D301" s="32"/>
      <c r="E301" s="32"/>
      <c r="F301" s="32">
        <v>0</v>
      </c>
      <c r="G301" s="32"/>
      <c r="H301" s="32"/>
      <c r="I301" s="82"/>
      <c r="J301" s="81"/>
    </row>
    <row r="302" spans="1:10" ht="15.75" x14ac:dyDescent="0.25">
      <c r="A302" s="98"/>
      <c r="B302" s="30" t="s">
        <v>59</v>
      </c>
      <c r="C302" s="26" t="s">
        <v>10</v>
      </c>
      <c r="D302" s="32"/>
      <c r="E302" s="32"/>
      <c r="F302" s="32">
        <f>F300</f>
        <v>20</v>
      </c>
      <c r="G302" s="32"/>
      <c r="H302" s="32"/>
      <c r="I302" s="82"/>
      <c r="J302" s="81"/>
    </row>
    <row r="303" spans="1:10" ht="15.75" hidden="1" x14ac:dyDescent="0.25">
      <c r="A303" s="98"/>
      <c r="B303" s="30" t="s">
        <v>58</v>
      </c>
      <c r="C303" s="26" t="s">
        <v>10</v>
      </c>
      <c r="D303" s="32"/>
      <c r="E303" s="32"/>
      <c r="F303" s="32">
        <v>0</v>
      </c>
      <c r="G303" s="32"/>
      <c r="H303" s="32"/>
      <c r="I303" s="27"/>
      <c r="J303" s="31"/>
    </row>
    <row r="304" spans="1:10" ht="15.75" hidden="1" x14ac:dyDescent="0.25">
      <c r="A304" s="99"/>
      <c r="B304" s="30" t="s">
        <v>57</v>
      </c>
      <c r="C304" s="26" t="s">
        <v>10</v>
      </c>
      <c r="D304" s="32"/>
      <c r="E304" s="32"/>
      <c r="F304" s="32">
        <v>0</v>
      </c>
      <c r="G304" s="32"/>
      <c r="H304" s="32"/>
      <c r="I304" s="27"/>
      <c r="J304" s="31"/>
    </row>
    <row r="305" spans="1:10" ht="15.75" customHeight="1" x14ac:dyDescent="0.25">
      <c r="A305" s="97" t="s">
        <v>147</v>
      </c>
      <c r="B305" s="28" t="s">
        <v>8</v>
      </c>
      <c r="C305" s="26" t="s">
        <v>9</v>
      </c>
      <c r="D305" s="32"/>
      <c r="E305" s="32"/>
      <c r="F305" s="32"/>
      <c r="G305" s="32">
        <v>100</v>
      </c>
      <c r="H305" s="32"/>
      <c r="I305" s="82" t="s">
        <v>34</v>
      </c>
      <c r="J305" s="81" t="s">
        <v>51</v>
      </c>
    </row>
    <row r="306" spans="1:10" ht="31.5" x14ac:dyDescent="0.25">
      <c r="A306" s="98"/>
      <c r="B306" s="28" t="s">
        <v>105</v>
      </c>
      <c r="C306" s="26" t="s">
        <v>10</v>
      </c>
      <c r="D306" s="32"/>
      <c r="E306" s="32"/>
      <c r="F306" s="32"/>
      <c r="G306" s="32">
        <f>G307/G305</f>
        <v>15</v>
      </c>
      <c r="H306" s="32"/>
      <c r="I306" s="82"/>
      <c r="J306" s="81"/>
    </row>
    <row r="307" spans="1:10" ht="31.5" x14ac:dyDescent="0.25">
      <c r="A307" s="98"/>
      <c r="B307" s="30" t="s">
        <v>106</v>
      </c>
      <c r="C307" s="26" t="s">
        <v>10</v>
      </c>
      <c r="D307" s="32"/>
      <c r="E307" s="32"/>
      <c r="F307" s="32"/>
      <c r="G307" s="32">
        <v>1500</v>
      </c>
      <c r="H307" s="32"/>
      <c r="I307" s="82"/>
      <c r="J307" s="81"/>
    </row>
    <row r="308" spans="1:10" ht="15.75" hidden="1" x14ac:dyDescent="0.25">
      <c r="A308" s="98"/>
      <c r="B308" s="30" t="s">
        <v>107</v>
      </c>
      <c r="C308" s="26" t="s">
        <v>10</v>
      </c>
      <c r="D308" s="32"/>
      <c r="E308" s="32"/>
      <c r="F308" s="32"/>
      <c r="G308" s="32">
        <v>0</v>
      </c>
      <c r="H308" s="32"/>
      <c r="I308" s="82"/>
      <c r="J308" s="81"/>
    </row>
    <row r="309" spans="1:10" ht="24" customHeight="1" x14ac:dyDescent="0.25">
      <c r="A309" s="98"/>
      <c r="B309" s="30" t="s">
        <v>59</v>
      </c>
      <c r="C309" s="26" t="s">
        <v>10</v>
      </c>
      <c r="D309" s="32"/>
      <c r="E309" s="32"/>
      <c r="F309" s="32"/>
      <c r="G309" s="32">
        <f>G307</f>
        <v>1500</v>
      </c>
      <c r="H309" s="32"/>
      <c r="I309" s="82"/>
      <c r="J309" s="81"/>
    </row>
    <row r="310" spans="1:10" ht="18.75" hidden="1" customHeight="1" x14ac:dyDescent="0.25">
      <c r="A310" s="98"/>
      <c r="B310" s="30" t="s">
        <v>58</v>
      </c>
      <c r="C310" s="26" t="s">
        <v>10</v>
      </c>
      <c r="D310" s="32"/>
      <c r="E310" s="32"/>
      <c r="F310" s="32"/>
      <c r="G310" s="32">
        <v>0</v>
      </c>
      <c r="H310" s="32"/>
      <c r="I310" s="50"/>
      <c r="J310" s="53"/>
    </row>
    <row r="311" spans="1:10" ht="18.75" hidden="1" customHeight="1" x14ac:dyDescent="0.25">
      <c r="A311" s="99"/>
      <c r="B311" s="30" t="s">
        <v>57</v>
      </c>
      <c r="C311" s="26" t="s">
        <v>10</v>
      </c>
      <c r="D311" s="32"/>
      <c r="E311" s="32"/>
      <c r="F311" s="32"/>
      <c r="G311" s="32">
        <v>0</v>
      </c>
      <c r="H311" s="32"/>
      <c r="I311" s="50"/>
      <c r="J311" s="53"/>
    </row>
    <row r="312" spans="1:10" ht="19.5" customHeight="1" x14ac:dyDescent="0.25">
      <c r="A312" s="97" t="s">
        <v>148</v>
      </c>
      <c r="B312" s="28" t="s">
        <v>8</v>
      </c>
      <c r="C312" s="26" t="s">
        <v>9</v>
      </c>
      <c r="D312" s="32"/>
      <c r="E312" s="32"/>
      <c r="F312" s="76">
        <v>1</v>
      </c>
      <c r="G312" s="32"/>
      <c r="H312" s="32"/>
      <c r="I312" s="83" t="s">
        <v>36</v>
      </c>
      <c r="J312" s="86" t="s">
        <v>53</v>
      </c>
    </row>
    <row r="313" spans="1:10" ht="19.5" customHeight="1" x14ac:dyDescent="0.25">
      <c r="A313" s="98"/>
      <c r="B313" s="28" t="s">
        <v>105</v>
      </c>
      <c r="C313" s="26" t="s">
        <v>10</v>
      </c>
      <c r="D313" s="32"/>
      <c r="E313" s="32"/>
      <c r="F313" s="76">
        <v>280</v>
      </c>
      <c r="G313" s="32"/>
      <c r="H313" s="32"/>
      <c r="I313" s="84"/>
      <c r="J313" s="87"/>
    </row>
    <row r="314" spans="1:10" ht="31.5" x14ac:dyDescent="0.25">
      <c r="A314" s="98"/>
      <c r="B314" s="30" t="s">
        <v>106</v>
      </c>
      <c r="C314" s="26" t="s">
        <v>10</v>
      </c>
      <c r="D314" s="32"/>
      <c r="E314" s="32"/>
      <c r="F314" s="76">
        <v>280</v>
      </c>
      <c r="G314" s="32"/>
      <c r="H314" s="32"/>
      <c r="I314" s="84"/>
      <c r="J314" s="87"/>
    </row>
    <row r="315" spans="1:10" ht="15.75" hidden="1" x14ac:dyDescent="0.25">
      <c r="A315" s="98"/>
      <c r="B315" s="30" t="s">
        <v>107</v>
      </c>
      <c r="C315" s="26" t="s">
        <v>10</v>
      </c>
      <c r="D315" s="32"/>
      <c r="E315" s="32"/>
      <c r="F315" s="76">
        <v>0</v>
      </c>
      <c r="G315" s="32"/>
      <c r="H315" s="32"/>
      <c r="I315" s="84"/>
      <c r="J315" s="87"/>
    </row>
    <row r="316" spans="1:10" ht="15.75" x14ac:dyDescent="0.25">
      <c r="A316" s="98"/>
      <c r="B316" s="30" t="s">
        <v>59</v>
      </c>
      <c r="C316" s="26" t="s">
        <v>10</v>
      </c>
      <c r="D316" s="32"/>
      <c r="E316" s="32"/>
      <c r="F316" s="76">
        <v>280</v>
      </c>
      <c r="G316" s="32"/>
      <c r="H316" s="32"/>
      <c r="I316" s="85"/>
      <c r="J316" s="88"/>
    </row>
    <row r="317" spans="1:10" ht="15.75" hidden="1" x14ac:dyDescent="0.25">
      <c r="A317" s="98"/>
      <c r="B317" s="30" t="s">
        <v>58</v>
      </c>
      <c r="C317" s="26" t="s">
        <v>10</v>
      </c>
      <c r="D317" s="32"/>
      <c r="E317" s="32">
        <v>0</v>
      </c>
      <c r="F317" s="32"/>
      <c r="G317" s="32"/>
      <c r="H317" s="32"/>
      <c r="I317" s="51"/>
      <c r="J317" s="55"/>
    </row>
    <row r="318" spans="1:10" ht="15.75" hidden="1" x14ac:dyDescent="0.25">
      <c r="A318" s="99"/>
      <c r="B318" s="30" t="s">
        <v>57</v>
      </c>
      <c r="C318" s="26" t="s">
        <v>10</v>
      </c>
      <c r="D318" s="32"/>
      <c r="E318" s="32">
        <v>0</v>
      </c>
      <c r="F318" s="32"/>
      <c r="G318" s="32"/>
      <c r="H318" s="32"/>
      <c r="I318" s="51"/>
      <c r="J318" s="55"/>
    </row>
    <row r="319" spans="1:10" ht="18" customHeight="1" x14ac:dyDescent="0.25">
      <c r="A319" s="97" t="s">
        <v>149</v>
      </c>
      <c r="B319" s="28" t="s">
        <v>8</v>
      </c>
      <c r="C319" s="26" t="s">
        <v>9</v>
      </c>
      <c r="D319" s="32"/>
      <c r="E319" s="32"/>
      <c r="F319" s="32">
        <v>1</v>
      </c>
      <c r="G319" s="32"/>
      <c r="H319" s="32"/>
      <c r="I319" s="82" t="s">
        <v>36</v>
      </c>
      <c r="J319" s="81" t="s">
        <v>68</v>
      </c>
    </row>
    <row r="320" spans="1:10" ht="18" customHeight="1" x14ac:dyDescent="0.25">
      <c r="A320" s="98"/>
      <c r="B320" s="28" t="s">
        <v>105</v>
      </c>
      <c r="C320" s="26" t="s">
        <v>10</v>
      </c>
      <c r="D320" s="32"/>
      <c r="E320" s="32"/>
      <c r="F320" s="32">
        <v>200</v>
      </c>
      <c r="G320" s="32"/>
      <c r="H320" s="32"/>
      <c r="I320" s="82"/>
      <c r="J320" s="81"/>
    </row>
    <row r="321" spans="1:10" ht="31.5" x14ac:dyDescent="0.25">
      <c r="A321" s="98"/>
      <c r="B321" s="30" t="s">
        <v>106</v>
      </c>
      <c r="C321" s="26" t="s">
        <v>10</v>
      </c>
      <c r="D321" s="32"/>
      <c r="E321" s="32"/>
      <c r="F321" s="32">
        <v>200</v>
      </c>
      <c r="G321" s="32"/>
      <c r="H321" s="32"/>
      <c r="I321" s="82"/>
      <c r="J321" s="81"/>
    </row>
    <row r="322" spans="1:10" ht="15.75" hidden="1" customHeight="1" x14ac:dyDescent="0.25">
      <c r="A322" s="98"/>
      <c r="B322" s="30" t="s">
        <v>107</v>
      </c>
      <c r="C322" s="26" t="s">
        <v>10</v>
      </c>
      <c r="D322" s="32"/>
      <c r="E322" s="32"/>
      <c r="F322" s="32">
        <v>0</v>
      </c>
      <c r="G322" s="32"/>
      <c r="H322" s="32"/>
      <c r="I322" s="82"/>
      <c r="J322" s="81"/>
    </row>
    <row r="323" spans="1:10" ht="24.75" customHeight="1" x14ac:dyDescent="0.25">
      <c r="A323" s="98"/>
      <c r="B323" s="30" t="s">
        <v>59</v>
      </c>
      <c r="C323" s="26" t="s">
        <v>10</v>
      </c>
      <c r="D323" s="32"/>
      <c r="E323" s="32"/>
      <c r="F323" s="32">
        <v>200</v>
      </c>
      <c r="G323" s="32"/>
      <c r="H323" s="32"/>
      <c r="I323" s="82"/>
      <c r="J323" s="81"/>
    </row>
    <row r="324" spans="1:10" ht="21.75" hidden="1" customHeight="1" x14ac:dyDescent="0.25">
      <c r="A324" s="98"/>
      <c r="B324" s="30" t="s">
        <v>58</v>
      </c>
      <c r="C324" s="26" t="s">
        <v>10</v>
      </c>
      <c r="D324" s="32"/>
      <c r="E324" s="32"/>
      <c r="F324" s="32">
        <v>0</v>
      </c>
      <c r="G324" s="32"/>
      <c r="H324" s="32"/>
      <c r="I324" s="27"/>
      <c r="J324" s="31"/>
    </row>
    <row r="325" spans="1:10" ht="22.5" hidden="1" customHeight="1" x14ac:dyDescent="0.25">
      <c r="A325" s="99"/>
      <c r="B325" s="30" t="s">
        <v>57</v>
      </c>
      <c r="C325" s="26" t="s">
        <v>10</v>
      </c>
      <c r="D325" s="32"/>
      <c r="E325" s="32"/>
      <c r="F325" s="32">
        <v>0</v>
      </c>
      <c r="G325" s="32"/>
      <c r="H325" s="32"/>
      <c r="I325" s="27"/>
      <c r="J325" s="31"/>
    </row>
    <row r="326" spans="1:10" ht="24" customHeight="1" x14ac:dyDescent="0.25">
      <c r="A326" s="97" t="s">
        <v>156</v>
      </c>
      <c r="B326" s="28" t="s">
        <v>8</v>
      </c>
      <c r="C326" s="26" t="s">
        <v>9</v>
      </c>
      <c r="D326" s="32"/>
      <c r="E326" s="32"/>
      <c r="F326" s="32">
        <v>50</v>
      </c>
      <c r="G326" s="32">
        <v>50</v>
      </c>
      <c r="H326" s="32">
        <v>50</v>
      </c>
      <c r="I326" s="82" t="s">
        <v>36</v>
      </c>
      <c r="J326" s="81" t="s">
        <v>68</v>
      </c>
    </row>
    <row r="327" spans="1:10" ht="25.5" customHeight="1" x14ac:dyDescent="0.25">
      <c r="A327" s="98"/>
      <c r="B327" s="28" t="s">
        <v>105</v>
      </c>
      <c r="C327" s="26" t="s">
        <v>10</v>
      </c>
      <c r="D327" s="32"/>
      <c r="E327" s="32"/>
      <c r="F327" s="32">
        <f>F328/F326</f>
        <v>1</v>
      </c>
      <c r="G327" s="32">
        <f>G328/G326</f>
        <v>1</v>
      </c>
      <c r="H327" s="32">
        <f>H328/H326</f>
        <v>1</v>
      </c>
      <c r="I327" s="82"/>
      <c r="J327" s="81"/>
    </row>
    <row r="328" spans="1:10" ht="31.5" x14ac:dyDescent="0.25">
      <c r="A328" s="98"/>
      <c r="B328" s="30" t="s">
        <v>106</v>
      </c>
      <c r="C328" s="26" t="s">
        <v>10</v>
      </c>
      <c r="D328" s="32"/>
      <c r="E328" s="32"/>
      <c r="F328" s="32">
        <v>50</v>
      </c>
      <c r="G328" s="32">
        <v>50</v>
      </c>
      <c r="H328" s="32">
        <v>50</v>
      </c>
      <c r="I328" s="82"/>
      <c r="J328" s="81"/>
    </row>
    <row r="329" spans="1:10" ht="15.75" hidden="1" x14ac:dyDescent="0.25">
      <c r="A329" s="98"/>
      <c r="B329" s="30" t="s">
        <v>107</v>
      </c>
      <c r="C329" s="26" t="s">
        <v>10</v>
      </c>
      <c r="D329" s="32"/>
      <c r="E329" s="32"/>
      <c r="F329" s="32">
        <v>0</v>
      </c>
      <c r="G329" s="32">
        <v>0</v>
      </c>
      <c r="H329" s="32">
        <v>0</v>
      </c>
      <c r="I329" s="82"/>
      <c r="J329" s="81"/>
    </row>
    <row r="330" spans="1:10" ht="19.5" customHeight="1" x14ac:dyDescent="0.25">
      <c r="A330" s="98"/>
      <c r="B330" s="30" t="s">
        <v>59</v>
      </c>
      <c r="C330" s="26" t="s">
        <v>10</v>
      </c>
      <c r="D330" s="32"/>
      <c r="E330" s="32"/>
      <c r="F330" s="32">
        <v>50</v>
      </c>
      <c r="G330" s="32">
        <v>50</v>
      </c>
      <c r="H330" s="32">
        <v>50</v>
      </c>
      <c r="I330" s="82"/>
      <c r="J330" s="81"/>
    </row>
    <row r="331" spans="1:10" ht="23.25" hidden="1" customHeight="1" x14ac:dyDescent="0.25">
      <c r="A331" s="98"/>
      <c r="B331" s="30" t="s">
        <v>58</v>
      </c>
      <c r="C331" s="26" t="s">
        <v>10</v>
      </c>
      <c r="D331" s="32"/>
      <c r="E331" s="32">
        <v>0</v>
      </c>
      <c r="F331" s="32">
        <v>0</v>
      </c>
      <c r="G331" s="32">
        <v>0</v>
      </c>
      <c r="H331" s="32">
        <v>0</v>
      </c>
      <c r="I331" s="27"/>
      <c r="J331" s="31"/>
    </row>
    <row r="332" spans="1:10" ht="24" hidden="1" customHeight="1" x14ac:dyDescent="0.25">
      <c r="A332" s="99"/>
      <c r="B332" s="30" t="s">
        <v>57</v>
      </c>
      <c r="C332" s="26" t="s">
        <v>10</v>
      </c>
      <c r="D332" s="32"/>
      <c r="E332" s="32">
        <v>0</v>
      </c>
      <c r="F332" s="32">
        <v>0</v>
      </c>
      <c r="G332" s="32">
        <v>0</v>
      </c>
      <c r="H332" s="32">
        <v>0</v>
      </c>
      <c r="I332" s="27"/>
      <c r="J332" s="31"/>
    </row>
    <row r="333" spans="1:10" ht="15.75" customHeight="1" x14ac:dyDescent="0.25">
      <c r="A333" s="97" t="s">
        <v>150</v>
      </c>
      <c r="B333" s="28" t="s">
        <v>8</v>
      </c>
      <c r="C333" s="26" t="s">
        <v>9</v>
      </c>
      <c r="D333" s="32"/>
      <c r="E333" s="32"/>
      <c r="F333" s="32">
        <v>1</v>
      </c>
      <c r="G333" s="32"/>
      <c r="H333" s="32"/>
      <c r="I333" s="82" t="s">
        <v>36</v>
      </c>
      <c r="J333" s="81" t="s">
        <v>53</v>
      </c>
    </row>
    <row r="334" spans="1:10" ht="15.75" customHeight="1" x14ac:dyDescent="0.25">
      <c r="A334" s="98"/>
      <c r="B334" s="28" t="s">
        <v>105</v>
      </c>
      <c r="C334" s="26" t="s">
        <v>10</v>
      </c>
      <c r="D334" s="32"/>
      <c r="E334" s="32"/>
      <c r="F334" s="32">
        <v>300</v>
      </c>
      <c r="G334" s="32"/>
      <c r="H334" s="32"/>
      <c r="I334" s="82"/>
      <c r="J334" s="81"/>
    </row>
    <row r="335" spans="1:10" ht="31.5" x14ac:dyDescent="0.25">
      <c r="A335" s="98"/>
      <c r="B335" s="30" t="s">
        <v>106</v>
      </c>
      <c r="C335" s="26" t="s">
        <v>10</v>
      </c>
      <c r="D335" s="32"/>
      <c r="E335" s="32"/>
      <c r="F335" s="32">
        <v>300</v>
      </c>
      <c r="G335" s="32"/>
      <c r="H335" s="32"/>
      <c r="I335" s="82"/>
      <c r="J335" s="81"/>
    </row>
    <row r="336" spans="1:10" ht="15.75" hidden="1" x14ac:dyDescent="0.25">
      <c r="A336" s="98"/>
      <c r="B336" s="30" t="s">
        <v>107</v>
      </c>
      <c r="C336" s="26" t="s">
        <v>10</v>
      </c>
      <c r="D336" s="32"/>
      <c r="E336" s="32"/>
      <c r="F336" s="32">
        <v>0</v>
      </c>
      <c r="G336" s="32"/>
      <c r="H336" s="32"/>
      <c r="I336" s="82"/>
      <c r="J336" s="81"/>
    </row>
    <row r="337" spans="1:10" ht="15.75" x14ac:dyDescent="0.25">
      <c r="A337" s="98"/>
      <c r="B337" s="30" t="s">
        <v>59</v>
      </c>
      <c r="C337" s="26" t="s">
        <v>10</v>
      </c>
      <c r="D337" s="32"/>
      <c r="E337" s="32"/>
      <c r="F337" s="32">
        <v>300</v>
      </c>
      <c r="G337" s="32"/>
      <c r="H337" s="32"/>
      <c r="I337" s="82"/>
      <c r="J337" s="81"/>
    </row>
    <row r="338" spans="1:10" ht="15.75" hidden="1" x14ac:dyDescent="0.25">
      <c r="A338" s="98"/>
      <c r="B338" s="30" t="s">
        <v>58</v>
      </c>
      <c r="C338" s="26" t="s">
        <v>10</v>
      </c>
      <c r="D338" s="32"/>
      <c r="E338" s="32"/>
      <c r="F338" s="32">
        <v>0</v>
      </c>
      <c r="G338" s="32"/>
      <c r="H338" s="32"/>
      <c r="I338" s="27"/>
      <c r="J338" s="31"/>
    </row>
    <row r="339" spans="1:10" ht="15.75" hidden="1" x14ac:dyDescent="0.25">
      <c r="A339" s="99"/>
      <c r="B339" s="30" t="s">
        <v>57</v>
      </c>
      <c r="C339" s="26" t="s">
        <v>10</v>
      </c>
      <c r="D339" s="32"/>
      <c r="E339" s="32"/>
      <c r="F339" s="32">
        <v>0</v>
      </c>
      <c r="G339" s="32"/>
      <c r="H339" s="32"/>
      <c r="I339" s="27"/>
      <c r="J339" s="31"/>
    </row>
    <row r="340" spans="1:10" ht="15.75" customHeight="1" x14ac:dyDescent="0.25">
      <c r="A340" s="97" t="s">
        <v>151</v>
      </c>
      <c r="B340" s="28" t="s">
        <v>8</v>
      </c>
      <c r="C340" s="26" t="s">
        <v>9</v>
      </c>
      <c r="D340" s="32"/>
      <c r="E340" s="32"/>
      <c r="F340" s="32"/>
      <c r="G340" s="32">
        <v>1</v>
      </c>
      <c r="H340" s="32"/>
      <c r="I340" s="82" t="s">
        <v>36</v>
      </c>
      <c r="J340" s="81" t="s">
        <v>53</v>
      </c>
    </row>
    <row r="341" spans="1:10" ht="15.75" customHeight="1" x14ac:dyDescent="0.25">
      <c r="A341" s="98"/>
      <c r="B341" s="28" t="s">
        <v>105</v>
      </c>
      <c r="C341" s="26" t="s">
        <v>10</v>
      </c>
      <c r="D341" s="32"/>
      <c r="E341" s="32"/>
      <c r="F341" s="32"/>
      <c r="G341" s="32">
        <v>500</v>
      </c>
      <c r="H341" s="32"/>
      <c r="I341" s="82"/>
      <c r="J341" s="81"/>
    </row>
    <row r="342" spans="1:10" ht="31.5" x14ac:dyDescent="0.25">
      <c r="A342" s="98"/>
      <c r="B342" s="30" t="s">
        <v>106</v>
      </c>
      <c r="C342" s="26" t="s">
        <v>10</v>
      </c>
      <c r="D342" s="32"/>
      <c r="E342" s="32"/>
      <c r="F342" s="32"/>
      <c r="G342" s="32">
        <v>500</v>
      </c>
      <c r="H342" s="32"/>
      <c r="I342" s="82"/>
      <c r="J342" s="81"/>
    </row>
    <row r="343" spans="1:10" ht="15.75" hidden="1" x14ac:dyDescent="0.25">
      <c r="A343" s="98"/>
      <c r="B343" s="30" t="s">
        <v>107</v>
      </c>
      <c r="C343" s="26" t="s">
        <v>10</v>
      </c>
      <c r="D343" s="32"/>
      <c r="E343" s="32"/>
      <c r="F343" s="32"/>
      <c r="G343" s="32">
        <v>0</v>
      </c>
      <c r="H343" s="32"/>
      <c r="I343" s="82"/>
      <c r="J343" s="81"/>
    </row>
    <row r="344" spans="1:10" ht="15.75" x14ac:dyDescent="0.25">
      <c r="A344" s="98"/>
      <c r="B344" s="30" t="s">
        <v>59</v>
      </c>
      <c r="C344" s="26" t="s">
        <v>10</v>
      </c>
      <c r="D344" s="32"/>
      <c r="E344" s="32"/>
      <c r="F344" s="32"/>
      <c r="G344" s="32">
        <v>500</v>
      </c>
      <c r="H344" s="32"/>
      <c r="I344" s="82"/>
      <c r="J344" s="81"/>
    </row>
    <row r="345" spans="1:10" ht="15.75" hidden="1" x14ac:dyDescent="0.25">
      <c r="A345" s="98"/>
      <c r="B345" s="30" t="s">
        <v>58</v>
      </c>
      <c r="C345" s="26" t="s">
        <v>10</v>
      </c>
      <c r="D345" s="32"/>
      <c r="E345" s="32"/>
      <c r="F345" s="32"/>
      <c r="G345" s="32">
        <v>0</v>
      </c>
      <c r="H345" s="32"/>
      <c r="I345" s="27"/>
      <c r="J345" s="31"/>
    </row>
    <row r="346" spans="1:10" ht="15.75" hidden="1" x14ac:dyDescent="0.25">
      <c r="A346" s="99"/>
      <c r="B346" s="30" t="s">
        <v>57</v>
      </c>
      <c r="C346" s="26" t="s">
        <v>10</v>
      </c>
      <c r="D346" s="32"/>
      <c r="E346" s="32"/>
      <c r="F346" s="32"/>
      <c r="G346" s="32">
        <v>0</v>
      </c>
      <c r="H346" s="32"/>
      <c r="I346" s="27"/>
      <c r="J346" s="31"/>
    </row>
    <row r="347" spans="1:10" ht="15.75" customHeight="1" x14ac:dyDescent="0.25">
      <c r="A347" s="94" t="s">
        <v>152</v>
      </c>
      <c r="B347" s="28" t="s">
        <v>8</v>
      </c>
      <c r="C347" s="26" t="s">
        <v>9</v>
      </c>
      <c r="D347" s="32"/>
      <c r="E347" s="32"/>
      <c r="F347" s="32">
        <v>1</v>
      </c>
      <c r="G347" s="32"/>
      <c r="H347" s="32"/>
      <c r="I347" s="82" t="s">
        <v>36</v>
      </c>
      <c r="J347" s="81" t="s">
        <v>53</v>
      </c>
    </row>
    <row r="348" spans="1:10" ht="31.5" x14ac:dyDescent="0.25">
      <c r="A348" s="95"/>
      <c r="B348" s="28" t="s">
        <v>105</v>
      </c>
      <c r="C348" s="26" t="s">
        <v>10</v>
      </c>
      <c r="D348" s="32"/>
      <c r="E348" s="32"/>
      <c r="F348" s="32">
        <v>2000</v>
      </c>
      <c r="G348" s="32"/>
      <c r="H348" s="32"/>
      <c r="I348" s="82"/>
      <c r="J348" s="81"/>
    </row>
    <row r="349" spans="1:10" ht="31.5" x14ac:dyDescent="0.25">
      <c r="A349" s="95"/>
      <c r="B349" s="30" t="s">
        <v>106</v>
      </c>
      <c r="C349" s="26" t="s">
        <v>10</v>
      </c>
      <c r="D349" s="32"/>
      <c r="E349" s="32"/>
      <c r="F349" s="32">
        <v>2000</v>
      </c>
      <c r="G349" s="32"/>
      <c r="H349" s="32"/>
      <c r="I349" s="82"/>
      <c r="J349" s="81"/>
    </row>
    <row r="350" spans="1:10" ht="15.75" hidden="1" customHeight="1" x14ac:dyDescent="0.25">
      <c r="A350" s="95"/>
      <c r="B350" s="30" t="s">
        <v>107</v>
      </c>
      <c r="C350" s="26" t="s">
        <v>10</v>
      </c>
      <c r="D350" s="32"/>
      <c r="E350" s="32"/>
      <c r="F350" s="32">
        <v>0</v>
      </c>
      <c r="G350" s="32"/>
      <c r="H350" s="32"/>
      <c r="I350" s="82"/>
      <c r="J350" s="81"/>
    </row>
    <row r="351" spans="1:10" ht="15.75" x14ac:dyDescent="0.25">
      <c r="A351" s="95"/>
      <c r="B351" s="30" t="s">
        <v>59</v>
      </c>
      <c r="C351" s="26" t="s">
        <v>10</v>
      </c>
      <c r="D351" s="32"/>
      <c r="E351" s="32"/>
      <c r="F351" s="32">
        <v>2000</v>
      </c>
      <c r="G351" s="32"/>
      <c r="H351" s="32"/>
      <c r="I351" s="82"/>
      <c r="J351" s="81"/>
    </row>
    <row r="352" spans="1:10" ht="15.75" hidden="1" customHeight="1" x14ac:dyDescent="0.25">
      <c r="A352" s="95"/>
      <c r="B352" s="30" t="s">
        <v>58</v>
      </c>
      <c r="C352" s="26" t="s">
        <v>10</v>
      </c>
      <c r="D352" s="32"/>
      <c r="E352" s="32"/>
      <c r="F352" s="32">
        <v>0</v>
      </c>
      <c r="G352" s="32"/>
      <c r="H352" s="32"/>
      <c r="I352" s="27"/>
      <c r="J352" s="31"/>
    </row>
    <row r="353" spans="1:11" ht="15.75" hidden="1" customHeight="1" x14ac:dyDescent="0.25">
      <c r="A353" s="96"/>
      <c r="B353" s="30" t="s">
        <v>57</v>
      </c>
      <c r="C353" s="26" t="s">
        <v>10</v>
      </c>
      <c r="D353" s="32"/>
      <c r="E353" s="32"/>
      <c r="F353" s="32">
        <v>0</v>
      </c>
      <c r="G353" s="32"/>
      <c r="H353" s="32"/>
      <c r="I353" s="27"/>
      <c r="J353" s="31"/>
    </row>
    <row r="354" spans="1:11" ht="15.75" customHeight="1" x14ac:dyDescent="0.25">
      <c r="A354" s="97" t="s">
        <v>153</v>
      </c>
      <c r="B354" s="28" t="s">
        <v>8</v>
      </c>
      <c r="C354" s="26" t="s">
        <v>9</v>
      </c>
      <c r="D354" s="32"/>
      <c r="E354" s="32"/>
      <c r="F354" s="32"/>
      <c r="G354" s="32">
        <v>1</v>
      </c>
      <c r="H354" s="32"/>
      <c r="I354" s="82" t="s">
        <v>36</v>
      </c>
      <c r="J354" s="81" t="s">
        <v>53</v>
      </c>
    </row>
    <row r="355" spans="1:11" ht="31.5" x14ac:dyDescent="0.25">
      <c r="A355" s="98"/>
      <c r="B355" s="28" t="s">
        <v>105</v>
      </c>
      <c r="C355" s="26" t="s">
        <v>10</v>
      </c>
      <c r="D355" s="32"/>
      <c r="E355" s="32"/>
      <c r="F355" s="32"/>
      <c r="G355" s="32">
        <v>2000</v>
      </c>
      <c r="H355" s="32"/>
      <c r="I355" s="82"/>
      <c r="J355" s="81"/>
    </row>
    <row r="356" spans="1:11" ht="31.5" x14ac:dyDescent="0.25">
      <c r="A356" s="98"/>
      <c r="B356" s="30" t="s">
        <v>106</v>
      </c>
      <c r="C356" s="26" t="s">
        <v>10</v>
      </c>
      <c r="D356" s="32"/>
      <c r="E356" s="32"/>
      <c r="F356" s="32"/>
      <c r="G356" s="32">
        <v>2000</v>
      </c>
      <c r="H356" s="32"/>
      <c r="I356" s="82"/>
      <c r="J356" s="81"/>
    </row>
    <row r="357" spans="1:11" ht="15.75" hidden="1" x14ac:dyDescent="0.25">
      <c r="A357" s="98"/>
      <c r="B357" s="30" t="s">
        <v>107</v>
      </c>
      <c r="C357" s="26" t="s">
        <v>10</v>
      </c>
      <c r="D357" s="32"/>
      <c r="E357" s="32"/>
      <c r="F357" s="32"/>
      <c r="G357" s="32">
        <v>0</v>
      </c>
      <c r="H357" s="32"/>
      <c r="I357" s="82"/>
      <c r="J357" s="81"/>
    </row>
    <row r="358" spans="1:11" ht="15.75" x14ac:dyDescent="0.25">
      <c r="A358" s="98"/>
      <c r="B358" s="30" t="s">
        <v>59</v>
      </c>
      <c r="C358" s="26" t="s">
        <v>10</v>
      </c>
      <c r="D358" s="32"/>
      <c r="E358" s="32"/>
      <c r="F358" s="32"/>
      <c r="G358" s="32">
        <v>2000</v>
      </c>
      <c r="H358" s="32"/>
      <c r="I358" s="82"/>
      <c r="J358" s="81"/>
    </row>
    <row r="359" spans="1:11" ht="15.75" hidden="1" x14ac:dyDescent="0.25">
      <c r="A359" s="98"/>
      <c r="B359" s="30" t="s">
        <v>58</v>
      </c>
      <c r="C359" s="26" t="s">
        <v>10</v>
      </c>
      <c r="D359" s="32"/>
      <c r="E359" s="32"/>
      <c r="F359" s="32"/>
      <c r="G359" s="32">
        <v>0</v>
      </c>
      <c r="H359" s="32"/>
      <c r="I359" s="50"/>
      <c r="J359" s="53"/>
    </row>
    <row r="360" spans="1:11" ht="15.75" hidden="1" x14ac:dyDescent="0.25">
      <c r="A360" s="99"/>
      <c r="B360" s="30" t="s">
        <v>57</v>
      </c>
      <c r="C360" s="26" t="s">
        <v>10</v>
      </c>
      <c r="D360" s="32"/>
      <c r="E360" s="32"/>
      <c r="F360" s="32"/>
      <c r="G360" s="32">
        <v>0</v>
      </c>
      <c r="H360" s="32"/>
      <c r="I360" s="50"/>
      <c r="J360" s="53"/>
    </row>
    <row r="361" spans="1:11" ht="39" customHeight="1" x14ac:dyDescent="0.25">
      <c r="A361" s="90" t="s">
        <v>123</v>
      </c>
      <c r="B361" s="91"/>
      <c r="C361" s="26" t="s">
        <v>10</v>
      </c>
      <c r="D361" s="32">
        <f>D139+D146+D153+D160+D167</f>
        <v>1193</v>
      </c>
      <c r="E361" s="32">
        <f>E181+E188+E195+E237+E244+E251+E286+E314+E328</f>
        <v>2050</v>
      </c>
      <c r="F361" s="32">
        <f>F132+F181+F187+F202+F223+F251+F258+F272+F286+F293+F300+F314+F321+F328+F335+F349</f>
        <v>15782.6</v>
      </c>
      <c r="G361" s="32">
        <f>G132+G216+G265+G307+G328+G342+G356</f>
        <v>6600</v>
      </c>
      <c r="H361" s="32">
        <f>H132+H209+H328</f>
        <v>2550</v>
      </c>
      <c r="I361" s="50"/>
      <c r="J361" s="53"/>
    </row>
    <row r="362" spans="1:11" ht="15.75" hidden="1" x14ac:dyDescent="0.25">
      <c r="A362" s="100" t="s">
        <v>107</v>
      </c>
      <c r="B362" s="101"/>
      <c r="C362" s="26" t="s">
        <v>10</v>
      </c>
      <c r="D362" s="32">
        <v>0</v>
      </c>
      <c r="E362" s="32">
        <v>0</v>
      </c>
      <c r="F362" s="32">
        <v>0</v>
      </c>
      <c r="G362" s="32">
        <v>0</v>
      </c>
      <c r="H362" s="32">
        <v>0</v>
      </c>
      <c r="I362" s="50"/>
      <c r="J362" s="53"/>
    </row>
    <row r="363" spans="1:11" ht="15.75" x14ac:dyDescent="0.25">
      <c r="A363" s="100" t="s">
        <v>59</v>
      </c>
      <c r="B363" s="101"/>
      <c r="C363" s="26" t="s">
        <v>10</v>
      </c>
      <c r="D363" s="32">
        <f>D141+D148+D155+D162+D169</f>
        <v>1193</v>
      </c>
      <c r="E363" s="32">
        <f>E183+E190+E197+E239+E246+E253+E288+E316+E330</f>
        <v>2050</v>
      </c>
      <c r="F363" s="32">
        <f>F134+F183+F190+F204+F225+F253+F260+F274+F288+F295+F302+F316+F323+F330+F337+F351</f>
        <v>15782.6</v>
      </c>
      <c r="G363" s="32">
        <f>G134+G218+G267+G309+G330+G344+G358</f>
        <v>6600</v>
      </c>
      <c r="H363" s="32">
        <f>H134+H211+H330</f>
        <v>2550</v>
      </c>
      <c r="I363" s="50"/>
      <c r="J363" s="53"/>
      <c r="K363" s="80">
        <f>F134+F183+F190+F204+F225+F253+F260+F274+F288+F295+F302+F316+F323+F330+F337+F351</f>
        <v>15782.6</v>
      </c>
    </row>
    <row r="364" spans="1:11" ht="15.75" x14ac:dyDescent="0.25">
      <c r="A364" s="100" t="s">
        <v>58</v>
      </c>
      <c r="B364" s="101"/>
      <c r="C364" s="26" t="s">
        <v>10</v>
      </c>
      <c r="D364" s="32">
        <v>0</v>
      </c>
      <c r="E364" s="32">
        <v>0</v>
      </c>
      <c r="F364" s="32">
        <v>0</v>
      </c>
      <c r="G364" s="32">
        <v>0</v>
      </c>
      <c r="H364" s="32">
        <v>0</v>
      </c>
      <c r="I364" s="50"/>
      <c r="J364" s="53"/>
    </row>
    <row r="365" spans="1:11" ht="15.75" x14ac:dyDescent="0.25">
      <c r="A365" s="100" t="s">
        <v>57</v>
      </c>
      <c r="B365" s="101"/>
      <c r="C365" s="26" t="s">
        <v>10</v>
      </c>
      <c r="D365" s="32">
        <v>0</v>
      </c>
      <c r="E365" s="32">
        <v>0</v>
      </c>
      <c r="F365" s="32">
        <v>0</v>
      </c>
      <c r="G365" s="32">
        <v>0</v>
      </c>
      <c r="H365" s="32">
        <v>0</v>
      </c>
      <c r="I365" s="50"/>
      <c r="J365" s="53"/>
    </row>
    <row r="366" spans="1:11" ht="15.75" x14ac:dyDescent="0.25">
      <c r="A366" s="52"/>
      <c r="B366" s="67"/>
      <c r="C366" s="26"/>
      <c r="D366" s="32"/>
      <c r="E366" s="32"/>
      <c r="F366" s="32"/>
      <c r="G366" s="32"/>
      <c r="H366" s="32"/>
      <c r="I366" s="50"/>
      <c r="J366" s="53"/>
    </row>
    <row r="367" spans="1:11" ht="37.5" customHeight="1" x14ac:dyDescent="0.25">
      <c r="A367" s="90" t="s">
        <v>111</v>
      </c>
      <c r="B367" s="91"/>
      <c r="C367" s="26" t="s">
        <v>10</v>
      </c>
      <c r="D367" s="32">
        <f>D22+D29+D36+D57+D64+D71+D98+D108+D112+D119+D132+D139+D146+D153+D160+D167+D174+D195+D202+D209+D216+D223+D230+D237+D258+D265+D272+D279+D300+D307</f>
        <v>4643</v>
      </c>
      <c r="E367" s="32">
        <f t="shared" ref="E367:H371" si="0">E90+E124+E361</f>
        <v>2304</v>
      </c>
      <c r="F367" s="32">
        <f t="shared" si="0"/>
        <v>59371.7</v>
      </c>
      <c r="G367" s="32">
        <f t="shared" si="0"/>
        <v>53644.899999999994</v>
      </c>
      <c r="H367" s="32">
        <f t="shared" si="0"/>
        <v>57270.799999999996</v>
      </c>
      <c r="I367" s="84"/>
      <c r="J367" s="105"/>
    </row>
    <row r="368" spans="1:11" ht="24" customHeight="1" x14ac:dyDescent="0.25">
      <c r="A368" s="57" t="s">
        <v>112</v>
      </c>
      <c r="B368" s="58"/>
      <c r="C368" s="26" t="s">
        <v>10</v>
      </c>
      <c r="D368" s="32"/>
      <c r="E368" s="32">
        <f t="shared" si="0"/>
        <v>0</v>
      </c>
      <c r="F368" s="32">
        <f t="shared" si="0"/>
        <v>0</v>
      </c>
      <c r="G368" s="32">
        <f t="shared" si="0"/>
        <v>0</v>
      </c>
      <c r="H368" s="32">
        <f t="shared" si="0"/>
        <v>0</v>
      </c>
      <c r="I368" s="84"/>
      <c r="J368" s="105"/>
    </row>
    <row r="369" spans="1:10" ht="15.75" x14ac:dyDescent="0.25">
      <c r="A369" s="92" t="s">
        <v>113</v>
      </c>
      <c r="B369" s="93"/>
      <c r="C369" s="26" t="s">
        <v>10</v>
      </c>
      <c r="D369" s="32">
        <f>D24+D31+D38+D59+D66+D73+D100+D109+D114+D121+D134+D141+D148+D155+D162+D169+D176+D197+D204+D211+D218+D225+D232+D239+D260+D267+D274+D281+D302+D309</f>
        <v>4643</v>
      </c>
      <c r="E369" s="32">
        <f t="shared" si="0"/>
        <v>2304</v>
      </c>
      <c r="F369" s="32">
        <f t="shared" si="0"/>
        <v>37107.4</v>
      </c>
      <c r="G369" s="32">
        <f t="shared" si="0"/>
        <v>28247.599999999999</v>
      </c>
      <c r="H369" s="32">
        <f t="shared" si="0"/>
        <v>21253.065000000002</v>
      </c>
      <c r="I369" s="85"/>
      <c r="J369" s="105"/>
    </row>
    <row r="370" spans="1:10" ht="15.75" x14ac:dyDescent="0.25">
      <c r="A370" s="92" t="s">
        <v>114</v>
      </c>
      <c r="B370" s="93"/>
      <c r="C370" s="26" t="s">
        <v>10</v>
      </c>
      <c r="D370" s="64">
        <f>D25+D39</f>
        <v>0</v>
      </c>
      <c r="E370" s="32">
        <f t="shared" si="0"/>
        <v>0</v>
      </c>
      <c r="F370" s="32">
        <f t="shared" si="0"/>
        <v>3000</v>
      </c>
      <c r="G370" s="32">
        <f t="shared" si="0"/>
        <v>6600</v>
      </c>
      <c r="H370" s="32">
        <f t="shared" si="0"/>
        <v>26487.18</v>
      </c>
      <c r="I370" s="65"/>
      <c r="J370" s="105"/>
    </row>
    <row r="371" spans="1:10" ht="15.75" x14ac:dyDescent="0.25">
      <c r="A371" s="92" t="s">
        <v>115</v>
      </c>
      <c r="B371" s="93"/>
      <c r="C371" s="26" t="s">
        <v>10</v>
      </c>
      <c r="D371" s="64">
        <f>D26+D40</f>
        <v>0</v>
      </c>
      <c r="E371" s="32">
        <f t="shared" si="0"/>
        <v>0</v>
      </c>
      <c r="F371" s="32">
        <f t="shared" si="0"/>
        <v>19264.3</v>
      </c>
      <c r="G371" s="32">
        <f t="shared" si="0"/>
        <v>18797.3</v>
      </c>
      <c r="H371" s="32">
        <f t="shared" si="0"/>
        <v>9530.4549999999999</v>
      </c>
      <c r="I371" s="66"/>
      <c r="J371" s="106"/>
    </row>
    <row r="372" spans="1:10" ht="24" customHeight="1" x14ac:dyDescent="0.3">
      <c r="A372" s="38" t="s">
        <v>69</v>
      </c>
      <c r="B372" s="30"/>
      <c r="C372" s="26"/>
      <c r="D372" s="36"/>
      <c r="E372" s="39">
        <f>E361</f>
        <v>2050</v>
      </c>
      <c r="F372" s="39">
        <f>F363</f>
        <v>15782.6</v>
      </c>
      <c r="G372" s="39">
        <f>G134+G218+G267+G309+G330+G344+G358</f>
        <v>6600</v>
      </c>
      <c r="H372" s="39">
        <f>H211+H330+H134</f>
        <v>2550</v>
      </c>
      <c r="I372" s="35"/>
      <c r="J372" s="37"/>
    </row>
    <row r="373" spans="1:10" ht="15.75" x14ac:dyDescent="0.25">
      <c r="A373" s="40" t="s">
        <v>61</v>
      </c>
      <c r="E373" s="41"/>
      <c r="F373" s="41"/>
      <c r="G373" s="41"/>
    </row>
    <row r="374" spans="1:10" ht="13.5" customHeight="1" x14ac:dyDescent="0.25">
      <c r="A374" s="89"/>
      <c r="B374" s="89"/>
      <c r="C374" s="89"/>
      <c r="D374" s="89"/>
      <c r="E374" s="89"/>
      <c r="F374" s="89"/>
      <c r="G374" s="89"/>
      <c r="H374" s="89"/>
      <c r="I374" s="89"/>
      <c r="J374" s="89"/>
    </row>
    <row r="375" spans="1:10" ht="13.5" customHeight="1" x14ac:dyDescent="0.25">
      <c r="A375" s="89"/>
      <c r="B375" s="89"/>
      <c r="C375" s="89"/>
      <c r="D375" s="89"/>
      <c r="E375" s="89"/>
      <c r="F375" s="89"/>
      <c r="G375" s="89"/>
      <c r="H375" s="89"/>
      <c r="I375" s="73"/>
      <c r="J375" s="73"/>
    </row>
    <row r="376" spans="1:10" ht="15.75" customHeight="1" x14ac:dyDescent="0.25">
      <c r="A376" s="40"/>
      <c r="E376" s="41"/>
      <c r="F376" s="41"/>
      <c r="G376" s="41"/>
    </row>
    <row r="377" spans="1:10" ht="15.75" x14ac:dyDescent="0.25">
      <c r="A377" s="22" t="s">
        <v>108</v>
      </c>
      <c r="E377" s="41"/>
      <c r="F377" s="41"/>
      <c r="G377" s="41"/>
    </row>
    <row r="378" spans="1:10" ht="15" customHeight="1" x14ac:dyDescent="0.25">
      <c r="A378" s="22" t="s">
        <v>54</v>
      </c>
      <c r="B378" s="22"/>
      <c r="C378" s="22"/>
      <c r="F378" s="42"/>
    </row>
    <row r="379" spans="1:10" ht="15.75" x14ac:dyDescent="0.25">
      <c r="A379" s="22" t="s">
        <v>55</v>
      </c>
      <c r="B379" s="22"/>
      <c r="C379" s="22"/>
    </row>
    <row r="380" spans="1:10" ht="15.75" x14ac:dyDescent="0.25">
      <c r="A380" s="22" t="s">
        <v>60</v>
      </c>
      <c r="B380" s="22"/>
      <c r="C380" s="22"/>
      <c r="D380" s="22"/>
      <c r="E380" s="22"/>
      <c r="F380" s="22"/>
      <c r="G380" s="22"/>
      <c r="H380" s="22"/>
      <c r="I380" s="22"/>
    </row>
    <row r="381" spans="1:10" ht="15.75" x14ac:dyDescent="0.25">
      <c r="A381" s="22"/>
      <c r="B381" s="22"/>
      <c r="C381" s="22"/>
      <c r="D381" s="22"/>
      <c r="E381" s="22"/>
      <c r="F381" s="22"/>
      <c r="G381" s="22"/>
      <c r="H381" s="22"/>
      <c r="I381" s="22"/>
    </row>
    <row r="382" spans="1:10" ht="15.75" x14ac:dyDescent="0.25">
      <c r="A382" s="22" t="s">
        <v>62</v>
      </c>
      <c r="B382" s="22"/>
      <c r="C382" s="22"/>
      <c r="D382" s="22"/>
      <c r="E382" s="22"/>
      <c r="F382" s="22"/>
      <c r="G382" s="22"/>
      <c r="H382" s="22"/>
      <c r="I382" s="22"/>
      <c r="J382" s="43"/>
    </row>
    <row r="383" spans="1:10" ht="15.75" x14ac:dyDescent="0.25">
      <c r="A383" s="22" t="s">
        <v>63</v>
      </c>
    </row>
    <row r="388" spans="2:9" ht="15.75" x14ac:dyDescent="0.25">
      <c r="B388" s="89"/>
      <c r="C388" s="89"/>
      <c r="D388" s="89"/>
      <c r="E388" s="89"/>
      <c r="F388" s="89"/>
      <c r="G388" s="89"/>
      <c r="H388" s="89"/>
      <c r="I388" s="89"/>
    </row>
  </sheetData>
  <mergeCells count="170">
    <mergeCell ref="D14:H14"/>
    <mergeCell ref="A20:A26"/>
    <mergeCell ref="I20:I25"/>
    <mergeCell ref="J20:J25"/>
    <mergeCell ref="A27:A33"/>
    <mergeCell ref="J76:J80"/>
    <mergeCell ref="A62:A68"/>
    <mergeCell ref="A69:A75"/>
    <mergeCell ref="I55:I61"/>
    <mergeCell ref="J55:J61"/>
    <mergeCell ref="A374:J374"/>
    <mergeCell ref="H1:J1"/>
    <mergeCell ref="F2:J2"/>
    <mergeCell ref="F3:J3"/>
    <mergeCell ref="I4:J4"/>
    <mergeCell ref="I5:J5"/>
    <mergeCell ref="A12:J12"/>
    <mergeCell ref="A18:J18"/>
    <mergeCell ref="A19:J19"/>
    <mergeCell ref="A13:J13"/>
    <mergeCell ref="J284:J288"/>
    <mergeCell ref="A291:A297"/>
    <mergeCell ref="I14:I16"/>
    <mergeCell ref="J14:J16"/>
    <mergeCell ref="D15:H15"/>
    <mergeCell ref="A34:A40"/>
    <mergeCell ref="A14:A16"/>
    <mergeCell ref="B14:B16"/>
    <mergeCell ref="C14:C16"/>
    <mergeCell ref="I27:I33"/>
    <mergeCell ref="J27:J33"/>
    <mergeCell ref="I34:I53"/>
    <mergeCell ref="J34:J53"/>
    <mergeCell ref="I117:I123"/>
    <mergeCell ref="J117:J123"/>
    <mergeCell ref="A48:A54"/>
    <mergeCell ref="A144:A150"/>
    <mergeCell ref="A151:A157"/>
    <mergeCell ref="I69:I75"/>
    <mergeCell ref="J69:J75"/>
    <mergeCell ref="I62:I68"/>
    <mergeCell ref="J62:J68"/>
    <mergeCell ref="A90:B90"/>
    <mergeCell ref="A91:B91"/>
    <mergeCell ref="A92:B92"/>
    <mergeCell ref="A93:B93"/>
    <mergeCell ref="I83:I87"/>
    <mergeCell ref="J83:J87"/>
    <mergeCell ref="A76:A82"/>
    <mergeCell ref="A83:A89"/>
    <mergeCell ref="A41:A47"/>
    <mergeCell ref="A55:A61"/>
    <mergeCell ref="I76:I80"/>
    <mergeCell ref="A95:J95"/>
    <mergeCell ref="A103:A109"/>
    <mergeCell ref="I103:I109"/>
    <mergeCell ref="J103:J109"/>
    <mergeCell ref="A127:B127"/>
    <mergeCell ref="A128:B128"/>
    <mergeCell ref="A130:A136"/>
    <mergeCell ref="I137:I141"/>
    <mergeCell ref="J130:J134"/>
    <mergeCell ref="I96:I102"/>
    <mergeCell ref="J96:J102"/>
    <mergeCell ref="J137:J141"/>
    <mergeCell ref="I110:I116"/>
    <mergeCell ref="J110:J116"/>
    <mergeCell ref="A193:A199"/>
    <mergeCell ref="I165:I169"/>
    <mergeCell ref="J165:J169"/>
    <mergeCell ref="J172:J176"/>
    <mergeCell ref="A179:A185"/>
    <mergeCell ref="A186:A192"/>
    <mergeCell ref="A129:J129"/>
    <mergeCell ref="I130:I134"/>
    <mergeCell ref="I151:I155"/>
    <mergeCell ref="J151:J155"/>
    <mergeCell ref="A165:A171"/>
    <mergeCell ref="A172:A178"/>
    <mergeCell ref="I158:I162"/>
    <mergeCell ref="J158:J162"/>
    <mergeCell ref="A137:A143"/>
    <mergeCell ref="J144:J148"/>
    <mergeCell ref="I193:I197"/>
    <mergeCell ref="J193:J199"/>
    <mergeCell ref="A158:A164"/>
    <mergeCell ref="A200:A206"/>
    <mergeCell ref="A207:A213"/>
    <mergeCell ref="A214:A220"/>
    <mergeCell ref="A221:A227"/>
    <mergeCell ref="J263:J267"/>
    <mergeCell ref="J228:J253"/>
    <mergeCell ref="I200:I204"/>
    <mergeCell ref="J200:J204"/>
    <mergeCell ref="I207:I211"/>
    <mergeCell ref="J207:J211"/>
    <mergeCell ref="A263:A269"/>
    <mergeCell ref="I256:I260"/>
    <mergeCell ref="J256:J260"/>
    <mergeCell ref="I263:I267"/>
    <mergeCell ref="A277:A283"/>
    <mergeCell ref="A298:A304"/>
    <mergeCell ref="I214:I218"/>
    <mergeCell ref="J214:J218"/>
    <mergeCell ref="I221:I225"/>
    <mergeCell ref="J221:J225"/>
    <mergeCell ref="J291:J295"/>
    <mergeCell ref="A228:A234"/>
    <mergeCell ref="A235:A241"/>
    <mergeCell ref="A242:A248"/>
    <mergeCell ref="A249:A255"/>
    <mergeCell ref="A256:A262"/>
    <mergeCell ref="J354:J358"/>
    <mergeCell ref="I367:I369"/>
    <mergeCell ref="J367:J371"/>
    <mergeCell ref="I340:I344"/>
    <mergeCell ref="J340:J344"/>
    <mergeCell ref="J347:J351"/>
    <mergeCell ref="A94:B94"/>
    <mergeCell ref="A96:A102"/>
    <mergeCell ref="A124:B124"/>
    <mergeCell ref="A125:B125"/>
    <mergeCell ref="A110:A116"/>
    <mergeCell ref="A117:A123"/>
    <mergeCell ref="A126:B126"/>
    <mergeCell ref="A354:A360"/>
    <mergeCell ref="A361:B361"/>
    <mergeCell ref="A362:B362"/>
    <mergeCell ref="A319:A325"/>
    <mergeCell ref="A326:A332"/>
    <mergeCell ref="A333:A339"/>
    <mergeCell ref="A340:A346"/>
    <mergeCell ref="A365:B365"/>
    <mergeCell ref="J179:J190"/>
    <mergeCell ref="I172:I190"/>
    <mergeCell ref="I228:I253"/>
    <mergeCell ref="B388:I388"/>
    <mergeCell ref="A375:H375"/>
    <mergeCell ref="I144:I148"/>
    <mergeCell ref="I354:I358"/>
    <mergeCell ref="A367:B367"/>
    <mergeCell ref="A369:B369"/>
    <mergeCell ref="A370:B370"/>
    <mergeCell ref="A371:B371"/>
    <mergeCell ref="I326:I330"/>
    <mergeCell ref="A347:A353"/>
    <mergeCell ref="A270:A276"/>
    <mergeCell ref="A363:B363"/>
    <mergeCell ref="A364:B364"/>
    <mergeCell ref="I298:I302"/>
    <mergeCell ref="I305:I309"/>
    <mergeCell ref="I319:I323"/>
    <mergeCell ref="A312:A318"/>
    <mergeCell ref="A305:A311"/>
    <mergeCell ref="I291:I295"/>
    <mergeCell ref="A284:A290"/>
    <mergeCell ref="I284:I288"/>
    <mergeCell ref="I270:I274"/>
    <mergeCell ref="I277:I281"/>
    <mergeCell ref="I347:I351"/>
    <mergeCell ref="J326:J330"/>
    <mergeCell ref="I333:I337"/>
    <mergeCell ref="J333:J337"/>
    <mergeCell ref="I312:I316"/>
    <mergeCell ref="J298:J302"/>
    <mergeCell ref="J305:J309"/>
    <mergeCell ref="J312:J316"/>
    <mergeCell ref="J319:J323"/>
    <mergeCell ref="J270:J274"/>
    <mergeCell ref="J277:J281"/>
  </mergeCells>
  <phoneticPr fontId="12" type="noConversion"/>
  <pageMargins left="0.11811023622047245" right="0.11811023622047245" top="0.55118110236220474" bottom="0.15748031496062992" header="0.31496062992125984" footer="0.31496062992125984"/>
  <pageSetup paperSize="9" scale="88" fitToHeight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" workbookViewId="0">
      <selection activeCell="F4" sqref="F4"/>
    </sheetView>
  </sheetViews>
  <sheetFormatPr defaultRowHeight="15" x14ac:dyDescent="0.25"/>
  <cols>
    <col min="1" max="1" width="16.140625" style="2" customWidth="1"/>
    <col min="2" max="2" width="14.7109375" style="2" customWidth="1"/>
    <col min="3" max="3" width="10.85546875" style="2" customWidth="1"/>
    <col min="4" max="4" width="11.7109375" style="2" customWidth="1"/>
    <col min="5" max="5" width="9.5703125" style="2" bestFit="1" customWidth="1"/>
    <col min="6" max="6" width="14.28515625" style="2" bestFit="1" customWidth="1"/>
    <col min="7" max="7" width="10.85546875" style="2" customWidth="1"/>
    <col min="8" max="8" width="13.28515625" style="2" customWidth="1"/>
    <col min="9" max="9" width="11.7109375" style="2" customWidth="1"/>
    <col min="10" max="10" width="11" style="2" bestFit="1" customWidth="1"/>
    <col min="11" max="11" width="12.7109375" style="2" customWidth="1"/>
    <col min="12" max="12" width="11.42578125" style="2" customWidth="1"/>
    <col min="13" max="16384" width="9.140625" style="2"/>
  </cols>
  <sheetData>
    <row r="1" spans="1:11" ht="15.75" x14ac:dyDescent="0.25">
      <c r="D1" s="5"/>
      <c r="E1" s="5"/>
      <c r="F1" s="18" t="s">
        <v>157</v>
      </c>
      <c r="H1" s="5"/>
      <c r="J1" s="18"/>
      <c r="K1" s="18"/>
    </row>
    <row r="2" spans="1:11" ht="15.75" x14ac:dyDescent="0.25">
      <c r="D2" s="16"/>
      <c r="E2" s="16"/>
      <c r="F2" s="16" t="s">
        <v>71</v>
      </c>
      <c r="H2" s="16"/>
      <c r="I2" s="16"/>
      <c r="J2" s="16"/>
      <c r="K2" s="16"/>
    </row>
    <row r="3" spans="1:11" ht="15.75" x14ac:dyDescent="0.25">
      <c r="D3" s="16"/>
      <c r="E3" s="16"/>
      <c r="F3" s="16" t="s">
        <v>75</v>
      </c>
      <c r="H3" s="16"/>
      <c r="I3" s="16"/>
      <c r="J3" s="16"/>
      <c r="K3" s="16"/>
    </row>
    <row r="4" spans="1:11" ht="15.75" x14ac:dyDescent="0.25">
      <c r="D4" s="20"/>
      <c r="E4" s="20"/>
      <c r="F4" s="19" t="s">
        <v>158</v>
      </c>
      <c r="H4" s="20"/>
      <c r="I4" s="16"/>
      <c r="J4" s="16"/>
      <c r="K4" s="16"/>
    </row>
    <row r="5" spans="1:11" ht="15.75" x14ac:dyDescent="0.25">
      <c r="D5" s="20"/>
      <c r="E5" s="20"/>
      <c r="F5" s="19"/>
      <c r="H5" s="20"/>
      <c r="I5" s="16"/>
      <c r="J5" s="16"/>
      <c r="K5" s="16"/>
    </row>
    <row r="6" spans="1:11" ht="15.75" x14ac:dyDescent="0.25">
      <c r="D6" s="20"/>
      <c r="E6" s="20"/>
      <c r="F6" s="19"/>
      <c r="H6" s="20"/>
      <c r="I6" s="16"/>
    </row>
    <row r="7" spans="1:11" ht="15.75" x14ac:dyDescent="0.25">
      <c r="D7" s="19" t="s">
        <v>82</v>
      </c>
      <c r="E7" s="20"/>
      <c r="F7" s="19"/>
      <c r="H7" s="20"/>
      <c r="I7" s="16"/>
    </row>
    <row r="8" spans="1:11" ht="15.75" x14ac:dyDescent="0.25">
      <c r="D8" s="19" t="s">
        <v>83</v>
      </c>
      <c r="E8" s="20"/>
      <c r="F8" s="20"/>
      <c r="G8" s="20"/>
      <c r="H8" s="20"/>
      <c r="I8" s="20"/>
    </row>
    <row r="9" spans="1:11" x14ac:dyDescent="0.25">
      <c r="D9" s="2" t="s">
        <v>84</v>
      </c>
    </row>
    <row r="11" spans="1:11" ht="18.75" x14ac:dyDescent="0.3">
      <c r="G11" s="17" t="s">
        <v>67</v>
      </c>
      <c r="H11" s="4"/>
    </row>
    <row r="12" spans="1:11" ht="18.75" x14ac:dyDescent="0.3">
      <c r="A12" s="15" t="s">
        <v>37</v>
      </c>
      <c r="B12" s="15"/>
      <c r="C12" s="15"/>
      <c r="D12" s="15"/>
      <c r="E12" s="15"/>
      <c r="F12" s="1"/>
      <c r="G12" s="1"/>
      <c r="H12" s="1"/>
    </row>
    <row r="13" spans="1:11" ht="15.75" customHeight="1" x14ac:dyDescent="0.3">
      <c r="A13" s="6"/>
      <c r="B13" s="6"/>
      <c r="C13" s="6"/>
      <c r="D13" s="6"/>
      <c r="E13" s="6"/>
    </row>
    <row r="14" spans="1:11" ht="32.25" customHeight="1" x14ac:dyDescent="0.25">
      <c r="A14" s="145" t="s">
        <v>11</v>
      </c>
      <c r="B14" s="145" t="s">
        <v>12</v>
      </c>
      <c r="C14" s="145"/>
      <c r="D14" s="145"/>
      <c r="E14" s="145"/>
      <c r="F14" s="145"/>
      <c r="G14" s="145"/>
      <c r="H14" s="149" t="s">
        <v>0</v>
      </c>
    </row>
    <row r="15" spans="1:11" ht="21" customHeight="1" x14ac:dyDescent="0.25">
      <c r="A15" s="145"/>
      <c r="B15" s="149" t="s">
        <v>13</v>
      </c>
      <c r="C15" s="151" t="s">
        <v>118</v>
      </c>
      <c r="D15" s="152"/>
      <c r="E15" s="152"/>
      <c r="F15" s="152"/>
      <c r="G15" s="153"/>
      <c r="H15" s="154"/>
    </row>
    <row r="16" spans="1:11" ht="15.75" x14ac:dyDescent="0.25">
      <c r="A16" s="145"/>
      <c r="B16" s="150"/>
      <c r="C16" s="44" t="s">
        <v>14</v>
      </c>
      <c r="D16" s="44" t="s">
        <v>15</v>
      </c>
      <c r="E16" s="44" t="s">
        <v>16</v>
      </c>
      <c r="F16" s="44" t="s">
        <v>38</v>
      </c>
      <c r="G16" s="44" t="s">
        <v>39</v>
      </c>
      <c r="H16" s="150"/>
    </row>
    <row r="17" spans="1:12" ht="68.25" customHeight="1" x14ac:dyDescent="0.25">
      <c r="A17" s="44" t="s">
        <v>17</v>
      </c>
      <c r="B17" s="8">
        <f>B19+B20+B21</f>
        <v>177234.3</v>
      </c>
      <c r="C17" s="8">
        <f>C19+C20+C21</f>
        <v>4643</v>
      </c>
      <c r="D17" s="8">
        <f>D19+D20+D21</f>
        <v>2304</v>
      </c>
      <c r="E17" s="8">
        <f>E19+E20+E21</f>
        <v>59371.7</v>
      </c>
      <c r="F17" s="8">
        <f>F19+F20+F21</f>
        <v>53644.899999999994</v>
      </c>
      <c r="G17" s="8">
        <f>G19+G20+G21+0.1</f>
        <v>57270.8</v>
      </c>
      <c r="H17" s="9"/>
    </row>
    <row r="18" spans="1:12" ht="58.5" customHeight="1" x14ac:dyDescent="0.25">
      <c r="A18" s="44" t="s">
        <v>116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9"/>
    </row>
    <row r="19" spans="1:12" ht="45.75" customHeight="1" x14ac:dyDescent="0.25">
      <c r="A19" s="44" t="s">
        <v>18</v>
      </c>
      <c r="B19" s="10">
        <f>C19+D19+E19+F19+G19</f>
        <v>36087.18</v>
      </c>
      <c r="C19" s="10">
        <f>'прил.№3 без концессии и аренды'!D370</f>
        <v>0</v>
      </c>
      <c r="D19" s="10">
        <f>'прил.№3 без концессии и аренды'!E370</f>
        <v>0</v>
      </c>
      <c r="E19" s="10">
        <f>'прил.№3 без концессии и аренды'!F370</f>
        <v>3000</v>
      </c>
      <c r="F19" s="10">
        <f>'прил.№3 без концессии и аренды'!G370</f>
        <v>6600</v>
      </c>
      <c r="G19" s="8">
        <f>'прил.№3 без концессии и аренды'!H370</f>
        <v>26487.18</v>
      </c>
      <c r="H19" s="9"/>
    </row>
    <row r="20" spans="1:12" ht="48.75" customHeight="1" x14ac:dyDescent="0.25">
      <c r="A20" s="44" t="s">
        <v>19</v>
      </c>
      <c r="B20" s="8">
        <f>C20+D20+E20+F20+G20</f>
        <v>93555.065000000002</v>
      </c>
      <c r="C20" s="8">
        <f>'прил.№3 без концессии и аренды'!D369</f>
        <v>4643</v>
      </c>
      <c r="D20" s="8">
        <f>'прил.№3 без концессии и аренды'!E369</f>
        <v>2304</v>
      </c>
      <c r="E20" s="8">
        <f>'прил.№3 без концессии и аренды'!F369</f>
        <v>37107.4</v>
      </c>
      <c r="F20" s="8">
        <f>'прил.№3 без концессии и аренды'!G369</f>
        <v>28247.599999999999</v>
      </c>
      <c r="G20" s="8">
        <f>'прил.№3 без концессии и аренды'!H369</f>
        <v>21253.065000000002</v>
      </c>
      <c r="H20" s="9"/>
    </row>
    <row r="21" spans="1:12" ht="31.5" x14ac:dyDescent="0.25">
      <c r="A21" s="7" t="s">
        <v>117</v>
      </c>
      <c r="B21" s="8">
        <f>C21+D21+E21+F21+G21</f>
        <v>47592.055</v>
      </c>
      <c r="C21" s="8">
        <f>'прил.№3 без концессии и аренды'!D371</f>
        <v>0</v>
      </c>
      <c r="D21" s="8">
        <f>'прил.№3 без концессии и аренды'!E371</f>
        <v>0</v>
      </c>
      <c r="E21" s="8">
        <f>'прил.№3 без концессии и аренды'!F371</f>
        <v>19264.3</v>
      </c>
      <c r="F21" s="8">
        <f>'прил.№3 без концессии и аренды'!G371</f>
        <v>18797.3</v>
      </c>
      <c r="G21" s="8">
        <f>'прил.№3 без концессии и аренды'!H371</f>
        <v>9530.4549999999999</v>
      </c>
      <c r="H21" s="9"/>
    </row>
    <row r="22" spans="1:12" ht="15.75" x14ac:dyDescent="0.25">
      <c r="A22" s="11"/>
      <c r="B22" s="12"/>
      <c r="C22" s="12"/>
      <c r="D22" s="12"/>
      <c r="E22" s="12"/>
      <c r="F22" s="12"/>
      <c r="G22" s="13"/>
      <c r="H22" s="14"/>
    </row>
    <row r="23" spans="1:12" ht="15.75" x14ac:dyDescent="0.25">
      <c r="A23" s="11"/>
      <c r="B23" s="12"/>
      <c r="C23" s="12"/>
      <c r="D23" s="12"/>
      <c r="E23" s="12"/>
      <c r="F23" s="12"/>
      <c r="G23" s="13"/>
      <c r="H23" s="14"/>
    </row>
    <row r="24" spans="1:12" ht="18.75" x14ac:dyDescent="0.3">
      <c r="A24" s="146" t="s">
        <v>87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</row>
    <row r="25" spans="1:12" ht="18.75" x14ac:dyDescent="0.3">
      <c r="A25" s="147" t="s">
        <v>88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</row>
    <row r="26" spans="1:12" ht="18.75" x14ac:dyDescent="0.25">
      <c r="A26" s="148" t="s">
        <v>89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</row>
    <row r="27" spans="1:12" ht="18.75" x14ac:dyDescent="0.3">
      <c r="A27" s="144" t="s">
        <v>90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</row>
    <row r="28" spans="1:12" ht="15.75" x14ac:dyDescent="0.25">
      <c r="A28" s="145" t="s">
        <v>91</v>
      </c>
      <c r="B28" s="145" t="s">
        <v>92</v>
      </c>
      <c r="C28" s="145" t="s">
        <v>93</v>
      </c>
      <c r="D28" s="145" t="s">
        <v>94</v>
      </c>
      <c r="E28" s="145" t="s">
        <v>95</v>
      </c>
      <c r="F28" s="145" t="s">
        <v>96</v>
      </c>
      <c r="G28" s="145" t="s">
        <v>97</v>
      </c>
      <c r="H28" s="145" t="s">
        <v>98</v>
      </c>
      <c r="I28" s="145"/>
      <c r="J28" s="145"/>
      <c r="K28" s="45"/>
      <c r="L28" s="45"/>
    </row>
    <row r="29" spans="1:12" ht="15.75" x14ac:dyDescent="0.25">
      <c r="A29" s="145"/>
      <c r="B29" s="145"/>
      <c r="C29" s="145"/>
      <c r="D29" s="145"/>
      <c r="E29" s="145"/>
      <c r="F29" s="145"/>
      <c r="G29" s="145"/>
      <c r="H29" s="44" t="s">
        <v>14</v>
      </c>
      <c r="I29" s="44" t="s">
        <v>15</v>
      </c>
      <c r="J29" s="44" t="s">
        <v>16</v>
      </c>
      <c r="K29" s="44" t="s">
        <v>38</v>
      </c>
      <c r="L29" s="44" t="s">
        <v>39</v>
      </c>
    </row>
    <row r="30" spans="1:12" ht="37.5" x14ac:dyDescent="0.25">
      <c r="A30" s="137">
        <v>1</v>
      </c>
      <c r="B30" s="139" t="s">
        <v>99</v>
      </c>
      <c r="C30" s="46">
        <v>730</v>
      </c>
      <c r="D30" s="46" t="s">
        <v>100</v>
      </c>
      <c r="E30" s="46" t="s">
        <v>101</v>
      </c>
      <c r="F30" s="46" t="s">
        <v>102</v>
      </c>
      <c r="G30" s="46" t="s">
        <v>103</v>
      </c>
      <c r="H30" s="47" t="s">
        <v>155</v>
      </c>
      <c r="I30" s="47">
        <f>D20</f>
        <v>2304</v>
      </c>
      <c r="J30" s="47">
        <f>E20</f>
        <v>37107.4</v>
      </c>
      <c r="K30" s="47">
        <f>F20</f>
        <v>28247.599999999999</v>
      </c>
      <c r="L30" s="47">
        <f>G20</f>
        <v>21253.065000000002</v>
      </c>
    </row>
    <row r="31" spans="1:12" ht="80.25" customHeight="1" x14ac:dyDescent="0.3">
      <c r="A31" s="138"/>
      <c r="B31" s="140"/>
      <c r="C31" s="141" t="s">
        <v>86</v>
      </c>
      <c r="D31" s="142"/>
      <c r="E31" s="142"/>
      <c r="F31" s="142"/>
      <c r="G31" s="143"/>
      <c r="H31" s="48">
        <f>1193+3450</f>
        <v>4643</v>
      </c>
      <c r="I31" s="49">
        <f>I30</f>
        <v>2304</v>
      </c>
      <c r="J31" s="49">
        <f>J30</f>
        <v>37107.4</v>
      </c>
      <c r="K31" s="49">
        <f>K30</f>
        <v>28247.599999999999</v>
      </c>
      <c r="L31" s="49">
        <f>L30</f>
        <v>21253.065000000002</v>
      </c>
    </row>
    <row r="33" spans="1:8" ht="15.75" x14ac:dyDescent="0.25">
      <c r="A33" s="11"/>
      <c r="B33" s="12"/>
      <c r="C33" s="12"/>
      <c r="D33" s="12"/>
      <c r="E33" s="12"/>
      <c r="F33" s="12"/>
      <c r="G33" s="13"/>
      <c r="H33" s="14"/>
    </row>
    <row r="34" spans="1:8" ht="15.75" x14ac:dyDescent="0.25">
      <c r="A34" s="11"/>
      <c r="B34" s="12"/>
      <c r="C34" s="12"/>
      <c r="D34" s="12"/>
      <c r="E34" s="12"/>
      <c r="F34" s="12"/>
      <c r="G34" s="13"/>
      <c r="H34" s="14"/>
    </row>
    <row r="35" spans="1:8" ht="15.75" x14ac:dyDescent="0.25">
      <c r="A35" s="11"/>
      <c r="B35" s="12"/>
      <c r="C35" s="12"/>
      <c r="D35" s="12"/>
      <c r="E35" s="12"/>
      <c r="F35" s="12"/>
      <c r="G35" s="13"/>
      <c r="H35" s="14"/>
    </row>
    <row r="36" spans="1:8" ht="15.75" x14ac:dyDescent="0.25">
      <c r="A36" s="11"/>
      <c r="B36" s="12"/>
      <c r="C36" s="12"/>
      <c r="D36" s="12"/>
      <c r="E36" s="12"/>
      <c r="F36" s="12"/>
      <c r="G36" s="13"/>
      <c r="H36" s="14"/>
    </row>
    <row r="37" spans="1:8" ht="15.75" x14ac:dyDescent="0.25">
      <c r="A37" s="11"/>
      <c r="B37" s="12"/>
      <c r="C37" s="12"/>
      <c r="D37" s="12"/>
      <c r="E37" s="12"/>
      <c r="F37" s="12"/>
      <c r="G37" s="13"/>
      <c r="H37" s="14"/>
    </row>
    <row r="38" spans="1:8" ht="15.75" x14ac:dyDescent="0.25">
      <c r="A38" s="11"/>
      <c r="B38" s="12"/>
      <c r="C38" s="12"/>
      <c r="D38" s="12"/>
      <c r="E38" s="12"/>
      <c r="F38" s="12"/>
      <c r="G38" s="13"/>
      <c r="H38" s="14"/>
    </row>
    <row r="39" spans="1:8" ht="15.75" x14ac:dyDescent="0.25">
      <c r="A39" s="11"/>
      <c r="B39" s="12"/>
      <c r="C39" s="12"/>
      <c r="D39" s="12"/>
      <c r="E39" s="12"/>
      <c r="F39" s="12"/>
      <c r="G39" s="13"/>
      <c r="H39" s="14"/>
    </row>
    <row r="40" spans="1:8" ht="15.75" x14ac:dyDescent="0.25">
      <c r="A40" s="11"/>
      <c r="B40" s="12"/>
      <c r="C40" s="12"/>
      <c r="D40" s="12"/>
      <c r="E40" s="12"/>
      <c r="F40" s="12"/>
      <c r="G40" s="13"/>
      <c r="H40" s="14"/>
    </row>
    <row r="41" spans="1:8" ht="15.75" x14ac:dyDescent="0.25">
      <c r="A41" s="11"/>
      <c r="B41" s="12"/>
      <c r="C41" s="12"/>
      <c r="D41" s="12"/>
      <c r="E41" s="12"/>
      <c r="F41" s="12"/>
      <c r="G41" s="13"/>
      <c r="H41" s="14"/>
    </row>
    <row r="42" spans="1:8" ht="15.75" x14ac:dyDescent="0.25">
      <c r="A42" s="11"/>
      <c r="B42" s="12"/>
      <c r="C42" s="12"/>
      <c r="D42" s="12"/>
      <c r="E42" s="12"/>
      <c r="F42" s="12"/>
      <c r="G42" s="13"/>
      <c r="H42" s="14"/>
    </row>
    <row r="43" spans="1:8" ht="15.75" x14ac:dyDescent="0.25">
      <c r="A43" s="11"/>
      <c r="B43" s="12"/>
      <c r="C43" s="12"/>
      <c r="D43" s="12"/>
      <c r="E43" s="12"/>
      <c r="F43" s="12"/>
      <c r="G43" s="13"/>
      <c r="H43" s="14"/>
    </row>
  </sheetData>
  <mergeCells count="20">
    <mergeCell ref="A14:A16"/>
    <mergeCell ref="B14:G14"/>
    <mergeCell ref="A24:L24"/>
    <mergeCell ref="A25:L25"/>
    <mergeCell ref="A26:L26"/>
    <mergeCell ref="B15:B16"/>
    <mergeCell ref="C15:G15"/>
    <mergeCell ref="H14:H16"/>
    <mergeCell ref="A30:A31"/>
    <mergeCell ref="B30:B31"/>
    <mergeCell ref="C31:G31"/>
    <mergeCell ref="A27:L27"/>
    <mergeCell ref="A28:A29"/>
    <mergeCell ref="B28:B29"/>
    <mergeCell ref="C28:C29"/>
    <mergeCell ref="D28:D29"/>
    <mergeCell ref="E28:E29"/>
    <mergeCell ref="F28:F29"/>
    <mergeCell ref="G28:G29"/>
    <mergeCell ref="H28:J28"/>
  </mergeCells>
  <phoneticPr fontId="12" type="noConversion"/>
  <pageMargins left="1.299212598425197" right="0" top="0.9448818897637796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прил.№3 без концессии и аренды</vt:lpstr>
      <vt:lpstr>прил.№4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Сергеева ОА</cp:lastModifiedBy>
  <cp:lastPrinted>2016-12-13T05:22:35Z</cp:lastPrinted>
  <dcterms:created xsi:type="dcterms:W3CDTF">2016-01-26T10:38:10Z</dcterms:created>
  <dcterms:modified xsi:type="dcterms:W3CDTF">2017-03-20T06:55:30Z</dcterms:modified>
</cp:coreProperties>
</file>